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W:\CONSULTORES COMERCIAIS\MARY\1. FABRIZIO\EPOLD\"/>
    </mc:Choice>
  </mc:AlternateContent>
  <xr:revisionPtr revIDLastSave="0" documentId="8_{0119F51A-0B89-4FB2-8A54-49D4DE8EF73B}" xr6:coauthVersionLast="47" xr6:coauthVersionMax="47" xr10:uidLastSave="{00000000-0000-0000-0000-000000000000}"/>
  <bookViews>
    <workbookView xWindow="20370" yWindow="-3900" windowWidth="29040" windowHeight="15840" xr2:uid="{00000000-000D-0000-FFFF-FFFF00000000}"/>
  </bookViews>
  <sheets>
    <sheet name="ETG-01" sheetId="2" r:id="rId1"/>
    <sheet name="ETG-02" sheetId="1" r:id="rId2"/>
    <sheet name="ETG-11" sheetId="3" r:id="rId3"/>
    <sheet name="ETG-16" sheetId="4" r:id="rId4"/>
  </sheets>
  <definedNames>
    <definedName name="_xlnm._FilterDatabase" localSheetId="0" hidden="1">'ETG-01'!$B$6:$J$99</definedName>
    <definedName name="_xlnm._FilterDatabase" localSheetId="2" hidden="1">'ETG-11'!$B$9:$J$98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24" i="3" l="1"/>
  <c r="I24" i="3" s="1"/>
  <c r="J24" i="3" s="1"/>
  <c r="I20" i="4"/>
  <c r="J20" i="4" s="1"/>
  <c r="I21" i="4"/>
  <c r="J21" i="4" s="1"/>
  <c r="I22" i="4"/>
  <c r="J22" i="4" s="1"/>
  <c r="I23" i="4"/>
  <c r="J23" i="4" s="1"/>
  <c r="I24" i="4"/>
  <c r="J24" i="4"/>
  <c r="I25" i="4"/>
  <c r="J25" i="4" s="1"/>
  <c r="I26" i="4"/>
  <c r="J26" i="4"/>
  <c r="I27" i="4"/>
  <c r="J27" i="4" s="1"/>
  <c r="I9" i="2"/>
  <c r="I92" i="4"/>
  <c r="J92" i="4" s="1"/>
  <c r="I93" i="4"/>
  <c r="J93" i="4" s="1"/>
  <c r="I93" i="3"/>
  <c r="J93" i="3" s="1"/>
  <c r="I94" i="3"/>
  <c r="J94" i="3" s="1"/>
  <c r="I93" i="1"/>
  <c r="J93" i="1" s="1"/>
  <c r="I94" i="1"/>
  <c r="J94" i="1" s="1"/>
  <c r="J28" i="4" l="1"/>
  <c r="G95" i="2"/>
  <c r="I95" i="2" s="1"/>
  <c r="J95" i="2" s="1"/>
  <c r="H95" i="2"/>
  <c r="H94" i="2"/>
  <c r="G94" i="2"/>
  <c r="I94" i="2" s="1"/>
  <c r="J94" i="2" s="1"/>
  <c r="H84" i="3" l="1"/>
  <c r="H85" i="3"/>
  <c r="H86" i="3"/>
  <c r="H87" i="3"/>
  <c r="H88" i="3"/>
  <c r="H89" i="3"/>
  <c r="H90" i="3"/>
  <c r="H91" i="3"/>
  <c r="H92" i="3"/>
  <c r="H83" i="3"/>
  <c r="H72" i="3"/>
  <c r="H73" i="3"/>
  <c r="H74" i="3"/>
  <c r="H75" i="3"/>
  <c r="H76" i="3"/>
  <c r="H77" i="3"/>
  <c r="H78" i="3"/>
  <c r="H79" i="3"/>
  <c r="H80" i="3"/>
  <c r="H71" i="3"/>
  <c r="H67" i="3"/>
  <c r="H68" i="3"/>
  <c r="H66" i="3"/>
  <c r="H62" i="3"/>
  <c r="H63" i="3"/>
  <c r="H61" i="3"/>
  <c r="H56" i="3"/>
  <c r="H57" i="3"/>
  <c r="H58" i="3"/>
  <c r="H55" i="3"/>
  <c r="H44" i="3"/>
  <c r="H45" i="3"/>
  <c r="H46" i="3"/>
  <c r="H47" i="3"/>
  <c r="H48" i="3"/>
  <c r="H49" i="3"/>
  <c r="H50" i="3"/>
  <c r="H51" i="3"/>
  <c r="H52" i="3"/>
  <c r="H43" i="3"/>
  <c r="H32" i="3"/>
  <c r="H33" i="3"/>
  <c r="H34" i="3"/>
  <c r="H35" i="3"/>
  <c r="H36" i="3"/>
  <c r="H37" i="3"/>
  <c r="H38" i="3"/>
  <c r="H39" i="3"/>
  <c r="H40" i="3"/>
  <c r="H31" i="3"/>
  <c r="H21" i="3"/>
  <c r="H22" i="3"/>
  <c r="H23" i="3"/>
  <c r="H25" i="3"/>
  <c r="H26" i="3"/>
  <c r="H27" i="3"/>
  <c r="H28" i="3"/>
  <c r="H20" i="3"/>
  <c r="H10" i="3"/>
  <c r="H11" i="3"/>
  <c r="H12" i="3"/>
  <c r="H13" i="3"/>
  <c r="H14" i="3"/>
  <c r="H15" i="3"/>
  <c r="H16" i="3"/>
  <c r="H17" i="3"/>
  <c r="H9" i="3"/>
  <c r="H98" i="3" l="1"/>
  <c r="I32" i="4"/>
  <c r="J32" i="4" s="1"/>
  <c r="I97" i="4"/>
  <c r="J97" i="4" s="1"/>
  <c r="I96" i="4"/>
  <c r="J96" i="4" s="1"/>
  <c r="J98" i="4" s="1"/>
  <c r="I79" i="4"/>
  <c r="J79" i="4" s="1"/>
  <c r="I78" i="4"/>
  <c r="J78" i="4" s="1"/>
  <c r="I77" i="4"/>
  <c r="J77" i="4" s="1"/>
  <c r="I76" i="4"/>
  <c r="J76" i="4" s="1"/>
  <c r="I75" i="4"/>
  <c r="J75" i="4" s="1"/>
  <c r="I74" i="4"/>
  <c r="J74" i="4" s="1"/>
  <c r="I73" i="4"/>
  <c r="J73" i="4" s="1"/>
  <c r="I72" i="4"/>
  <c r="J72" i="4" s="1"/>
  <c r="I71" i="4"/>
  <c r="J71" i="4" s="1"/>
  <c r="I70" i="4"/>
  <c r="J70" i="4" s="1"/>
  <c r="I91" i="4"/>
  <c r="J91" i="4" s="1"/>
  <c r="I90" i="4"/>
  <c r="J90" i="4" s="1"/>
  <c r="I89" i="4"/>
  <c r="J89" i="4" s="1"/>
  <c r="I88" i="4"/>
  <c r="J88" i="4" s="1"/>
  <c r="I87" i="4"/>
  <c r="J87" i="4" s="1"/>
  <c r="I86" i="4"/>
  <c r="J86" i="4" s="1"/>
  <c r="I85" i="4"/>
  <c r="J85" i="4" s="1"/>
  <c r="I84" i="4"/>
  <c r="J84" i="4" s="1"/>
  <c r="I83" i="4"/>
  <c r="J83" i="4" s="1"/>
  <c r="I82" i="4"/>
  <c r="J82" i="4" s="1"/>
  <c r="J94" i="4" s="1"/>
  <c r="I67" i="4"/>
  <c r="J67" i="4" s="1"/>
  <c r="I66" i="4"/>
  <c r="J66" i="4" s="1"/>
  <c r="I65" i="4"/>
  <c r="J65" i="4" s="1"/>
  <c r="I62" i="4"/>
  <c r="J62" i="4" s="1"/>
  <c r="I61" i="4"/>
  <c r="J61" i="4" s="1"/>
  <c r="I58" i="4"/>
  <c r="J58" i="4" s="1"/>
  <c r="I57" i="4"/>
  <c r="J57" i="4" s="1"/>
  <c r="I56" i="4"/>
  <c r="J56" i="4" s="1"/>
  <c r="I55" i="4"/>
  <c r="J55" i="4" s="1"/>
  <c r="I52" i="4"/>
  <c r="J52" i="4" s="1"/>
  <c r="I51" i="4"/>
  <c r="J51" i="4" s="1"/>
  <c r="I50" i="4"/>
  <c r="J50" i="4" s="1"/>
  <c r="I49" i="4"/>
  <c r="J49" i="4" s="1"/>
  <c r="I48" i="4"/>
  <c r="J48" i="4" s="1"/>
  <c r="I47" i="4"/>
  <c r="J47" i="4" s="1"/>
  <c r="I46" i="4"/>
  <c r="J46" i="4" s="1"/>
  <c r="I45" i="4"/>
  <c r="J45" i="4" s="1"/>
  <c r="I44" i="4"/>
  <c r="J44" i="4" s="1"/>
  <c r="I43" i="4"/>
  <c r="J43" i="4" s="1"/>
  <c r="I40" i="4"/>
  <c r="J40" i="4" s="1"/>
  <c r="I39" i="4"/>
  <c r="J39" i="4" s="1"/>
  <c r="I38" i="4"/>
  <c r="J38" i="4" s="1"/>
  <c r="I37" i="4"/>
  <c r="J37" i="4" s="1"/>
  <c r="I36" i="4"/>
  <c r="J36" i="4" s="1"/>
  <c r="I35" i="4"/>
  <c r="J35" i="4" s="1"/>
  <c r="I34" i="4"/>
  <c r="J34" i="4" s="1"/>
  <c r="I33" i="4"/>
  <c r="J33" i="4" s="1"/>
  <c r="I31" i="4"/>
  <c r="J31" i="4" s="1"/>
  <c r="I30" i="4"/>
  <c r="J30" i="4" s="1"/>
  <c r="I17" i="4"/>
  <c r="J17" i="4" s="1"/>
  <c r="I16" i="4"/>
  <c r="J16" i="4" s="1"/>
  <c r="I15" i="4"/>
  <c r="J15" i="4" s="1"/>
  <c r="I14" i="4"/>
  <c r="J14" i="4" s="1"/>
  <c r="I13" i="4"/>
  <c r="J13" i="4" s="1"/>
  <c r="I12" i="4"/>
  <c r="J12" i="4" s="1"/>
  <c r="I11" i="4"/>
  <c r="J11" i="4" s="1"/>
  <c r="I10" i="4"/>
  <c r="J10" i="4" s="1"/>
  <c r="I9" i="4"/>
  <c r="J9" i="4" s="1"/>
  <c r="J53" i="4" l="1"/>
  <c r="J68" i="4"/>
  <c r="J80" i="4"/>
  <c r="J18" i="4"/>
  <c r="J41" i="4"/>
  <c r="J59" i="4"/>
  <c r="J63" i="4"/>
  <c r="I23" i="3"/>
  <c r="J23" i="3" s="1"/>
  <c r="I98" i="3"/>
  <c r="J98" i="3" s="1"/>
  <c r="I97" i="3"/>
  <c r="J97" i="3" s="1"/>
  <c r="I80" i="3"/>
  <c r="J80" i="3" s="1"/>
  <c r="I79" i="3"/>
  <c r="J79" i="3" s="1"/>
  <c r="I78" i="3"/>
  <c r="J78" i="3" s="1"/>
  <c r="I77" i="3"/>
  <c r="J77" i="3" s="1"/>
  <c r="I76" i="3"/>
  <c r="J76" i="3" s="1"/>
  <c r="I75" i="3"/>
  <c r="J75" i="3" s="1"/>
  <c r="I74" i="3"/>
  <c r="J74" i="3" s="1"/>
  <c r="I73" i="3"/>
  <c r="J73" i="3" s="1"/>
  <c r="I72" i="3"/>
  <c r="J72" i="3" s="1"/>
  <c r="I71" i="3"/>
  <c r="J71" i="3" s="1"/>
  <c r="I92" i="3"/>
  <c r="J92" i="3" s="1"/>
  <c r="I91" i="3"/>
  <c r="J91" i="3" s="1"/>
  <c r="I90" i="3"/>
  <c r="J90" i="3" s="1"/>
  <c r="I89" i="3"/>
  <c r="J89" i="3" s="1"/>
  <c r="I88" i="3"/>
  <c r="J88" i="3" s="1"/>
  <c r="I87" i="3"/>
  <c r="J87" i="3" s="1"/>
  <c r="I86" i="3"/>
  <c r="J86" i="3" s="1"/>
  <c r="I85" i="3"/>
  <c r="J85" i="3" s="1"/>
  <c r="I84" i="3"/>
  <c r="J84" i="3" s="1"/>
  <c r="I83" i="3"/>
  <c r="J83" i="3" s="1"/>
  <c r="I68" i="3"/>
  <c r="J68" i="3" s="1"/>
  <c r="I67" i="3"/>
  <c r="J67" i="3" s="1"/>
  <c r="I66" i="3"/>
  <c r="J66" i="3" s="1"/>
  <c r="I63" i="3"/>
  <c r="J63" i="3" s="1"/>
  <c r="I62" i="3"/>
  <c r="J62" i="3" s="1"/>
  <c r="I61" i="3"/>
  <c r="J61" i="3" s="1"/>
  <c r="I58" i="3"/>
  <c r="J58" i="3" s="1"/>
  <c r="I57" i="3"/>
  <c r="J57" i="3" s="1"/>
  <c r="I56" i="3"/>
  <c r="J56" i="3" s="1"/>
  <c r="I55" i="3"/>
  <c r="J55" i="3" s="1"/>
  <c r="I52" i="3"/>
  <c r="J52" i="3" s="1"/>
  <c r="I51" i="3"/>
  <c r="J51" i="3" s="1"/>
  <c r="I50" i="3"/>
  <c r="J50" i="3" s="1"/>
  <c r="I49" i="3"/>
  <c r="J49" i="3" s="1"/>
  <c r="I48" i="3"/>
  <c r="J48" i="3" s="1"/>
  <c r="I47" i="3"/>
  <c r="J47" i="3" s="1"/>
  <c r="I46" i="3"/>
  <c r="J46" i="3" s="1"/>
  <c r="I45" i="3"/>
  <c r="J45" i="3" s="1"/>
  <c r="I44" i="3"/>
  <c r="J44" i="3" s="1"/>
  <c r="I43" i="3"/>
  <c r="J43" i="3" s="1"/>
  <c r="I40" i="3"/>
  <c r="J40" i="3" s="1"/>
  <c r="I39" i="3"/>
  <c r="J39" i="3" s="1"/>
  <c r="I38" i="3"/>
  <c r="J38" i="3" s="1"/>
  <c r="I37" i="3"/>
  <c r="J37" i="3" s="1"/>
  <c r="I36" i="3"/>
  <c r="J36" i="3" s="1"/>
  <c r="I35" i="3"/>
  <c r="J35" i="3" s="1"/>
  <c r="I34" i="3"/>
  <c r="J34" i="3" s="1"/>
  <c r="I33" i="3"/>
  <c r="J33" i="3" s="1"/>
  <c r="I32" i="3"/>
  <c r="J32" i="3" s="1"/>
  <c r="I31" i="3"/>
  <c r="J31" i="3" s="1"/>
  <c r="I28" i="3"/>
  <c r="J28" i="3" s="1"/>
  <c r="I27" i="3"/>
  <c r="J27" i="3" s="1"/>
  <c r="I26" i="3"/>
  <c r="J26" i="3" s="1"/>
  <c r="I25" i="3"/>
  <c r="J25" i="3" s="1"/>
  <c r="I22" i="3"/>
  <c r="J22" i="3" s="1"/>
  <c r="I21" i="3"/>
  <c r="J21" i="3" s="1"/>
  <c r="I20" i="3"/>
  <c r="J20" i="3" s="1"/>
  <c r="I17" i="3"/>
  <c r="J17" i="3" s="1"/>
  <c r="I16" i="3"/>
  <c r="J16" i="3" s="1"/>
  <c r="I15" i="3"/>
  <c r="J15" i="3" s="1"/>
  <c r="I14" i="3"/>
  <c r="J14" i="3" s="1"/>
  <c r="I13" i="3"/>
  <c r="J13" i="3" s="1"/>
  <c r="I12" i="3"/>
  <c r="J12" i="3" s="1"/>
  <c r="I11" i="3"/>
  <c r="J11" i="3" s="1"/>
  <c r="I10" i="3"/>
  <c r="J10" i="3" s="1"/>
  <c r="I9" i="3"/>
  <c r="J9" i="3" s="1"/>
  <c r="I69" i="2"/>
  <c r="J69" i="2" s="1"/>
  <c r="J70" i="2" s="1"/>
  <c r="I37" i="2"/>
  <c r="J37" i="2" s="1"/>
  <c r="I38" i="2"/>
  <c r="J38" i="2" s="1"/>
  <c r="I99" i="2"/>
  <c r="J99" i="2" s="1"/>
  <c r="I98" i="2"/>
  <c r="J98" i="2" s="1"/>
  <c r="I81" i="2"/>
  <c r="J81" i="2" s="1"/>
  <c r="I80" i="2"/>
  <c r="J80" i="2" s="1"/>
  <c r="I79" i="2"/>
  <c r="J79" i="2" s="1"/>
  <c r="I78" i="2"/>
  <c r="J78" i="2" s="1"/>
  <c r="I77" i="2"/>
  <c r="J77" i="2" s="1"/>
  <c r="I76" i="2"/>
  <c r="J76" i="2" s="1"/>
  <c r="I75" i="2"/>
  <c r="J75" i="2" s="1"/>
  <c r="I74" i="2"/>
  <c r="J74" i="2" s="1"/>
  <c r="I73" i="2"/>
  <c r="J73" i="2" s="1"/>
  <c r="I72" i="2"/>
  <c r="J72" i="2" s="1"/>
  <c r="I93" i="2"/>
  <c r="J93" i="2" s="1"/>
  <c r="I92" i="2"/>
  <c r="J92" i="2" s="1"/>
  <c r="I91" i="2"/>
  <c r="J91" i="2" s="1"/>
  <c r="I90" i="2"/>
  <c r="J90" i="2" s="1"/>
  <c r="I89" i="2"/>
  <c r="J89" i="2" s="1"/>
  <c r="I88" i="2"/>
  <c r="J88" i="2" s="1"/>
  <c r="I87" i="2"/>
  <c r="J87" i="2" s="1"/>
  <c r="I86" i="2"/>
  <c r="J86" i="2" s="1"/>
  <c r="I85" i="2"/>
  <c r="J85" i="2" s="1"/>
  <c r="I84" i="2"/>
  <c r="J84" i="2" s="1"/>
  <c r="I66" i="2"/>
  <c r="J66" i="2" s="1"/>
  <c r="I65" i="2"/>
  <c r="J65" i="2" s="1"/>
  <c r="I64" i="2"/>
  <c r="J64" i="2" s="1"/>
  <c r="I61" i="2"/>
  <c r="J61" i="2" s="1"/>
  <c r="I60" i="2"/>
  <c r="J60" i="2" s="1"/>
  <c r="I59" i="2"/>
  <c r="J59" i="2" s="1"/>
  <c r="I56" i="2"/>
  <c r="J56" i="2" s="1"/>
  <c r="I55" i="2"/>
  <c r="J55" i="2" s="1"/>
  <c r="I54" i="2"/>
  <c r="J54" i="2" s="1"/>
  <c r="I53" i="2"/>
  <c r="J53" i="2" s="1"/>
  <c r="I50" i="2"/>
  <c r="J50" i="2" s="1"/>
  <c r="I49" i="2"/>
  <c r="J49" i="2" s="1"/>
  <c r="I48" i="2"/>
  <c r="J48" i="2" s="1"/>
  <c r="I47" i="2"/>
  <c r="J47" i="2" s="1"/>
  <c r="I46" i="2"/>
  <c r="J46" i="2" s="1"/>
  <c r="I45" i="2"/>
  <c r="J45" i="2" s="1"/>
  <c r="I44" i="2"/>
  <c r="J44" i="2" s="1"/>
  <c r="I43" i="2"/>
  <c r="J43" i="2" s="1"/>
  <c r="I42" i="2"/>
  <c r="J42" i="2" s="1"/>
  <c r="I41" i="2"/>
  <c r="J41" i="2" s="1"/>
  <c r="I36" i="2"/>
  <c r="J36" i="2" s="1"/>
  <c r="I35" i="2"/>
  <c r="J35" i="2" s="1"/>
  <c r="I34" i="2"/>
  <c r="J34" i="2" s="1"/>
  <c r="I33" i="2"/>
  <c r="J33" i="2" s="1"/>
  <c r="I32" i="2"/>
  <c r="J32" i="2" s="1"/>
  <c r="I31" i="2"/>
  <c r="J31" i="2" s="1"/>
  <c r="I28" i="2"/>
  <c r="J28" i="2" s="1"/>
  <c r="I27" i="2"/>
  <c r="J27" i="2" s="1"/>
  <c r="I26" i="2"/>
  <c r="J26" i="2" s="1"/>
  <c r="I25" i="2"/>
  <c r="J25" i="2" s="1"/>
  <c r="I24" i="2"/>
  <c r="J24" i="2" s="1"/>
  <c r="I23" i="2"/>
  <c r="J23" i="2" s="1"/>
  <c r="I22" i="2"/>
  <c r="J22" i="2" s="1"/>
  <c r="I21" i="2"/>
  <c r="J21" i="2" s="1"/>
  <c r="I20" i="2"/>
  <c r="J20" i="2" s="1"/>
  <c r="I17" i="2"/>
  <c r="J17" i="2" s="1"/>
  <c r="I16" i="2"/>
  <c r="J16" i="2" s="1"/>
  <c r="I15" i="2"/>
  <c r="J15" i="2" s="1"/>
  <c r="I14" i="2"/>
  <c r="J14" i="2" s="1"/>
  <c r="I13" i="2"/>
  <c r="J13" i="2" s="1"/>
  <c r="I12" i="2"/>
  <c r="J12" i="2" s="1"/>
  <c r="I11" i="2"/>
  <c r="J11" i="2" s="1"/>
  <c r="I10" i="2"/>
  <c r="J10" i="2" s="1"/>
  <c r="J9" i="2"/>
  <c r="I98" i="1"/>
  <c r="I28" i="1"/>
  <c r="J28" i="1" s="1"/>
  <c r="J95" i="3" l="1"/>
  <c r="J99" i="3"/>
  <c r="J99" i="4"/>
  <c r="J96" i="2"/>
  <c r="J53" i="3"/>
  <c r="J69" i="3"/>
  <c r="J64" i="3"/>
  <c r="J81" i="3"/>
  <c r="J59" i="3"/>
  <c r="J41" i="3"/>
  <c r="J29" i="3"/>
  <c r="J18" i="3"/>
  <c r="J82" i="2"/>
  <c r="J62" i="2"/>
  <c r="J57" i="2"/>
  <c r="J39" i="2"/>
  <c r="J18" i="2"/>
  <c r="J51" i="2"/>
  <c r="J29" i="2"/>
  <c r="J67" i="2"/>
  <c r="J100" i="2"/>
  <c r="J101" i="2" l="1"/>
  <c r="J100" i="3"/>
  <c r="I52" i="1"/>
  <c r="J52" i="1" s="1"/>
  <c r="I51" i="1"/>
  <c r="J51" i="1" s="1"/>
  <c r="I50" i="1"/>
  <c r="J50" i="1" s="1"/>
  <c r="I49" i="1"/>
  <c r="J49" i="1" s="1"/>
  <c r="I48" i="1"/>
  <c r="J48" i="1" s="1"/>
  <c r="I47" i="1"/>
  <c r="J47" i="1" s="1"/>
  <c r="I46" i="1"/>
  <c r="J46" i="1" s="1"/>
  <c r="I45" i="1"/>
  <c r="J45" i="1" s="1"/>
  <c r="I44" i="1"/>
  <c r="J44" i="1" s="1"/>
  <c r="I43" i="1"/>
  <c r="J43" i="1" s="1"/>
  <c r="I40" i="1"/>
  <c r="J40" i="1" s="1"/>
  <c r="I39" i="1"/>
  <c r="J39" i="1" s="1"/>
  <c r="I38" i="1"/>
  <c r="J38" i="1" s="1"/>
  <c r="I37" i="1"/>
  <c r="J37" i="1" s="1"/>
  <c r="I36" i="1"/>
  <c r="J36" i="1" s="1"/>
  <c r="I35" i="1"/>
  <c r="J35" i="1" s="1"/>
  <c r="I34" i="1"/>
  <c r="J34" i="1" s="1"/>
  <c r="I33" i="1"/>
  <c r="J33" i="1" s="1"/>
  <c r="I32" i="1"/>
  <c r="J32" i="1" s="1"/>
  <c r="I31" i="1"/>
  <c r="J31" i="1" s="1"/>
  <c r="I27" i="1"/>
  <c r="J27" i="1" s="1"/>
  <c r="I26" i="1"/>
  <c r="J26" i="1" s="1"/>
  <c r="I25" i="1"/>
  <c r="J25" i="1" s="1"/>
  <c r="I24" i="1"/>
  <c r="J24" i="1" s="1"/>
  <c r="I23" i="1"/>
  <c r="J23" i="1" s="1"/>
  <c r="I22" i="1"/>
  <c r="J22" i="1" s="1"/>
  <c r="I21" i="1"/>
  <c r="J21" i="1" s="1"/>
  <c r="I20" i="1"/>
  <c r="J20" i="1" s="1"/>
  <c r="I68" i="1"/>
  <c r="J68" i="1" s="1"/>
  <c r="I67" i="1"/>
  <c r="J67" i="1" s="1"/>
  <c r="I66" i="1"/>
  <c r="J66" i="1" s="1"/>
  <c r="I63" i="1"/>
  <c r="J63" i="1" s="1"/>
  <c r="I62" i="1"/>
  <c r="J62" i="1" s="1"/>
  <c r="I61" i="1"/>
  <c r="J61" i="1" s="1"/>
  <c r="I58" i="1"/>
  <c r="J58" i="1" s="1"/>
  <c r="I57" i="1"/>
  <c r="J57" i="1" s="1"/>
  <c r="I56" i="1"/>
  <c r="J56" i="1" s="1"/>
  <c r="I55" i="1"/>
  <c r="J55" i="1" s="1"/>
  <c r="I92" i="1"/>
  <c r="J92" i="1" s="1"/>
  <c r="I91" i="1"/>
  <c r="J91" i="1" s="1"/>
  <c r="I90" i="1"/>
  <c r="J90" i="1" s="1"/>
  <c r="I89" i="1"/>
  <c r="J89" i="1" s="1"/>
  <c r="I88" i="1"/>
  <c r="J88" i="1" s="1"/>
  <c r="I87" i="1"/>
  <c r="J87" i="1" s="1"/>
  <c r="I86" i="1"/>
  <c r="J86" i="1" s="1"/>
  <c r="I85" i="1"/>
  <c r="J85" i="1" s="1"/>
  <c r="I84" i="1"/>
  <c r="J84" i="1" s="1"/>
  <c r="I83" i="1"/>
  <c r="J83" i="1" s="1"/>
  <c r="I80" i="1"/>
  <c r="J80" i="1" s="1"/>
  <c r="I79" i="1"/>
  <c r="J79" i="1" s="1"/>
  <c r="I78" i="1"/>
  <c r="J78" i="1" s="1"/>
  <c r="I77" i="1"/>
  <c r="J77" i="1" s="1"/>
  <c r="I76" i="1"/>
  <c r="J76" i="1" s="1"/>
  <c r="I75" i="1"/>
  <c r="J75" i="1" s="1"/>
  <c r="I74" i="1"/>
  <c r="J74" i="1" s="1"/>
  <c r="I73" i="1"/>
  <c r="J73" i="1" s="1"/>
  <c r="I72" i="1"/>
  <c r="J72" i="1" s="1"/>
  <c r="I71" i="1"/>
  <c r="J71" i="1" s="1"/>
  <c r="J98" i="1"/>
  <c r="J95" i="1" l="1"/>
  <c r="J29" i="1"/>
  <c r="J41" i="1"/>
  <c r="J69" i="1"/>
  <c r="J59" i="1"/>
  <c r="J64" i="1"/>
  <c r="J53" i="1"/>
  <c r="J81" i="1"/>
  <c r="I16" i="1"/>
  <c r="J16" i="1" s="1"/>
  <c r="I15" i="1"/>
  <c r="J15" i="1" s="1"/>
  <c r="I14" i="1"/>
  <c r="J14" i="1" s="1"/>
  <c r="I13" i="1"/>
  <c r="J13" i="1" s="1"/>
  <c r="I12" i="1"/>
  <c r="J12" i="1" s="1"/>
  <c r="I11" i="1"/>
  <c r="J11" i="1" s="1"/>
  <c r="I10" i="1"/>
  <c r="J10" i="1" s="1"/>
  <c r="I97" i="1" l="1"/>
  <c r="J97" i="1" s="1"/>
  <c r="J99" i="1" s="1"/>
  <c r="I17" i="1" l="1"/>
  <c r="J17" i="1" s="1"/>
  <c r="I9" i="1" l="1"/>
  <c r="J9" i="1" s="1"/>
  <c r="J18" i="1" l="1"/>
  <c r="J100" i="1" s="1"/>
</calcChain>
</file>

<file path=xl/sharedStrings.xml><?xml version="1.0" encoding="utf-8"?>
<sst xmlns="http://schemas.openxmlformats.org/spreadsheetml/2006/main" count="992" uniqueCount="195">
  <si>
    <t>Unid</t>
  </si>
  <si>
    <t>Quant.</t>
  </si>
  <si>
    <t>RACK E ACESSÓRIOS</t>
  </si>
  <si>
    <t>1.1</t>
  </si>
  <si>
    <t>Distribuidor interno óptico constituído por gaveta deslizante e carcaça padrão 19" e altura 1U; bandeja de emenda para 24 fibras, fabricado em aço carbono com pintura epóxi na cor preta RAL9005; extensões ópticas conectorizadas pré-instaladas, conforme capacidade do equipamento. Referência: Furukawa DIO BT48</t>
  </si>
  <si>
    <t>Rack 19" de parede, fechado, com guia de cabos vertical, altura de 12U numeradas, fabricado em aço carbono com pintura epóxi na cor preta RAL9005, em conformidade com as normas ANSI/TIA 569-C e EIA/ECA 310-E. Referência: Furukawa Enterprise</t>
  </si>
  <si>
    <t>Guia de cabos horizontal fechado compatível com racks 19", fabricado em aço carbono com pintura epóxi de alta resistência a riscos na cor preta, altura total 1U, capacidade para 24 cabos Cat.6 U/UTP. Produto em conformidade com a diretiva RoHS e normas ANSI/TIA 569-C e EIA/ECA 310-E. Referência: Furukawa</t>
  </si>
  <si>
    <t>Patch panel descarregado de 24 portas numeradas, compatível com racks 19", fornecido com guia traseiro de cabos e parafusos de fixação. Corpo em aço carbono SAE1020 com acabamento em pintura epóxi na cor preta resistente e protegido contra corrosão para uso em ambiente interno. Produto em conformidade com a diretiva RoHS e as normas ANSI/TIA 569C e EIA/ECA 310-E. Referência: Furukawa</t>
  </si>
  <si>
    <t>Conector fêmea gigalan cat.6 (keystone RJ45) para cabo tipo U/UTP, fabricado com material termoplástico de alto impacto não propagante a chama na cor branca, com conexão padrão 110 IDC, 8 vias, para condutores de 22 a 26 AWG, conforme normas NBR14565 e ANSI/TIA 568. Referência: Furukawa</t>
  </si>
  <si>
    <t>Conector RJ45 macho cat.6 para cabo tipo U/UTP, fabricado com material termoplástico transparente não propagante a chama, 8 vias, para condutores de 22 a 26 AWG, conforme normas NBR14565 e ANSI/TIA 568. Referência: Furukawa</t>
  </si>
  <si>
    <t>Bandeja fixa compatível com racks 19", fabricado em aço carbono com pintura epóxi de alta resistência a riscos na cor preta, altura total 1U. Produto em conformidade com a diretiva RoHS e normas ANSI/TIA 569-C e EIA/ECA 310-E. Referência: Furukawa</t>
  </si>
  <si>
    <t>Gravador digital de vídeo em rede com suporte para até 16 câmeras IP com áudio e resolução 4K, saídas de vídeo HDMI e VGA, compatível com telcnologia H.265+, reprodução simultânea de 16 canais, porta ethernet RJ45, 16 portas PoE, capacidade para 2 HDs de gravação. Referência: Intelbras NVD 3316-P</t>
  </si>
  <si>
    <t>Régua de 8 tomadas 2P+T padrão 14136 com disjuntor 240V 16A, compatível com racks 19", fabricada em chapa pré-zincada, com pintura em epóxi pó preto microtexturizado RAL9011. Referência: Nilko NK030908-A100</t>
  </si>
  <si>
    <t>peça</t>
  </si>
  <si>
    <t>1.2</t>
  </si>
  <si>
    <t>1.3</t>
  </si>
  <si>
    <t>1.4</t>
  </si>
  <si>
    <t>1.5</t>
  </si>
  <si>
    <t>1.6</t>
  </si>
  <si>
    <t>1.7</t>
  </si>
  <si>
    <t>1.8</t>
  </si>
  <si>
    <t>1.9</t>
  </si>
  <si>
    <t>PERFILADO E ACESSÓRIOS</t>
  </si>
  <si>
    <t>Base de ligação em painel para perfilado de dimensão de 38x38mm,fabricada em aço carbono chapa #16 MSG, acabamento galvanizado a fogo, furação padrão Ø10x13mm para união com demais componentes.</t>
  </si>
  <si>
    <r>
      <t xml:space="preserve">Curva de inversão 90° para perfilado de dimensão de </t>
    </r>
    <r>
      <rPr>
        <sz val="11"/>
        <color theme="1"/>
        <rFont val="Arial"/>
        <family val="2"/>
      </rPr>
      <t>38x38</t>
    </r>
    <r>
      <rPr>
        <sz val="11"/>
        <rFont val="Arial"/>
        <family val="2"/>
      </rPr>
      <t>mm, fabricada em aço carbono chapa #</t>
    </r>
    <r>
      <rPr>
        <sz val="11"/>
        <color theme="1"/>
        <rFont val="Arial"/>
        <family val="2"/>
      </rPr>
      <t>16</t>
    </r>
    <r>
      <rPr>
        <sz val="11"/>
        <rFont val="Arial"/>
        <family val="2"/>
      </rPr>
      <t xml:space="preserve"> MSG, acabamento galvanizado a fogo, furação padrão Ø10x13mm para união com demais componentes.</t>
    </r>
  </si>
  <si>
    <r>
      <t>Perfilado perfurado,</t>
    </r>
    <r>
      <rPr>
        <sz val="11"/>
        <color theme="1"/>
        <rFont val="Arial"/>
        <family val="2"/>
      </rPr>
      <t>sem</t>
    </r>
    <r>
      <rPr>
        <sz val="11"/>
        <rFont val="Arial"/>
        <family val="2"/>
      </rPr>
      <t xml:space="preserve"> tampa, dimensão de </t>
    </r>
    <r>
      <rPr>
        <sz val="11"/>
        <color theme="1"/>
        <rFont val="Arial"/>
        <family val="2"/>
      </rPr>
      <t>38x38</t>
    </r>
    <r>
      <rPr>
        <sz val="11"/>
        <rFont val="Arial"/>
        <family val="2"/>
      </rPr>
      <t>mm, fabricado em aço carbono chapa #</t>
    </r>
    <r>
      <rPr>
        <sz val="11"/>
        <color theme="1"/>
        <rFont val="Arial"/>
        <family val="2"/>
      </rPr>
      <t>16</t>
    </r>
    <r>
      <rPr>
        <sz val="11"/>
        <rFont val="Arial"/>
        <family val="2"/>
      </rPr>
      <t xml:space="preserve"> MSG, acabamento galvanizado a fogo, furação padrão Ø10x13mm para união com demais componentes, fornecido em barras de 3 metros.</t>
    </r>
  </si>
  <si>
    <t>metro</t>
  </si>
  <si>
    <r>
      <t xml:space="preserve">Emenda interna "L" para perfilado de dimensão de </t>
    </r>
    <r>
      <rPr>
        <sz val="11"/>
        <color theme="1"/>
        <rFont val="Arial"/>
        <family val="2"/>
      </rPr>
      <t>38x38</t>
    </r>
    <r>
      <rPr>
        <sz val="11"/>
        <rFont val="Arial"/>
        <family val="2"/>
      </rPr>
      <t>mm, fabricada em aço carbono, acabamento galvanizado a fogo, furação padrão Ø10x13mm para união com os demais componentes.</t>
    </r>
  </si>
  <si>
    <r>
      <t xml:space="preserve">Curva horizontal 90° para perfilado de dimensão de </t>
    </r>
    <r>
      <rPr>
        <sz val="11"/>
        <color theme="1"/>
        <rFont val="Arial"/>
        <family val="2"/>
      </rPr>
      <t>38x38</t>
    </r>
    <r>
      <rPr>
        <sz val="11"/>
        <rFont val="Arial"/>
        <family val="2"/>
      </rPr>
      <t>mm, fabricada em aço carbono chapa #</t>
    </r>
    <r>
      <rPr>
        <sz val="11"/>
        <color theme="1"/>
        <rFont val="Arial"/>
        <family val="2"/>
      </rPr>
      <t>16</t>
    </r>
    <r>
      <rPr>
        <sz val="11"/>
        <rFont val="Arial"/>
        <family val="2"/>
      </rPr>
      <t xml:space="preserve"> MSG, acabamento galvanizado a fogo, furação padrão Ø10x13mm para união com demais componentes.</t>
    </r>
  </si>
  <si>
    <r>
      <t xml:space="preserve">Emenda interna "I" para perfilado de dimensão de </t>
    </r>
    <r>
      <rPr>
        <sz val="11"/>
        <color theme="1"/>
        <rFont val="Arial"/>
        <family val="2"/>
      </rPr>
      <t>38x38</t>
    </r>
    <r>
      <rPr>
        <sz val="11"/>
        <rFont val="Arial"/>
        <family val="2"/>
      </rPr>
      <t>mm, fabricada em aço carbono, acabamento galvanizado a fogo, furação padrão Ø10x13mm para união com os demais componentes.</t>
    </r>
  </si>
  <si>
    <r>
      <t>Saída simples de perfilado para eletroduto de diâmetro Ø1</t>
    </r>
    <r>
      <rPr>
        <sz val="11"/>
        <color theme="1"/>
        <rFont val="Arial"/>
        <family val="2"/>
      </rPr>
      <t>"</t>
    </r>
    <r>
      <rPr>
        <sz val="11"/>
        <rFont val="Arial"/>
        <family val="2"/>
      </rPr>
      <t>, fabricada em aço carbono, acabamento galvanizado a fogo, furação padrão Ø10x13mm para união com os demais componentes.</t>
    </r>
  </si>
  <si>
    <t>Gancho curto (100mm) para perfilado de dimensão de 38x38mm, fabricado em aço carbono, acabamento galvanizado a fogo.</t>
  </si>
  <si>
    <t>2.1</t>
  </si>
  <si>
    <t>2.4</t>
  </si>
  <si>
    <t>2.9</t>
  </si>
  <si>
    <t>2.2</t>
  </si>
  <si>
    <t>2.3</t>
  </si>
  <si>
    <t>2.5</t>
  </si>
  <si>
    <t>2.6</t>
  </si>
  <si>
    <t>2.7</t>
  </si>
  <si>
    <t>2.8</t>
  </si>
  <si>
    <t>FIXADORES</t>
  </si>
  <si>
    <t>ELETRODUTOS E ACESSÓRIOS</t>
  </si>
  <si>
    <t>Eletroduto rígido fabricado em aço carbono com acabamento galvanizado a fogo, de diâmetro Ø1", tipo médio, fornecido em barras de 3 metros, roscas ABNT NBR 8133 nas extremidades, uma luva e um protetor plástico.</t>
  </si>
  <si>
    <t>Curva 90º para eletroduto rígido fabricado em aço carbono acabamento galvanizado a fogo, de diâmetro Ø1", roscas conforme norma ABNT NBR 8133 nas extremidades.</t>
  </si>
  <si>
    <t>Abraçadeira tipo "D" com cunha para eletroduto Ø1", fabricado em aço carbono com acabamento galvanizado a fogo.</t>
  </si>
  <si>
    <t>Unidut cônico Ø1", fabricado em aço carbono com acabamento galvanizado a fogo.</t>
  </si>
  <si>
    <t>Arruela de acabamento para unidut Ø1", fabricado em aço carbono galvanizado a fogo.</t>
  </si>
  <si>
    <t>Bucha para unidut Ø1", fabricado em aço carbono com acabamento galvanizado a fogo.</t>
  </si>
  <si>
    <t>Condulete múltiplo, modelo "X", fabricado em liga de alumínio fundido, acabamento sem pintura, para eletroduto Ø1", com rosca tipo BSP, com tampa, grau de proteção IP31</t>
  </si>
  <si>
    <t>Conector múltiplo para condulete, com parafuso, fabricado em liga de alumínio fundido,
acabamento sem pintura, para eletroduto Ø1".</t>
  </si>
  <si>
    <t>Duto PEAD corrugado helicoidal com parede interna lisa, ABNT NBR 15715, diâmetro Ø4", cor preta, tamponado nas extremidades e fornecido com fio-guia e fita de aviso.</t>
  </si>
  <si>
    <t>Caixa de passagem fabricada em alumínio, dimensões 200x200x100mm.</t>
  </si>
  <si>
    <t>3.1</t>
  </si>
  <si>
    <t>3.2</t>
  </si>
  <si>
    <t>3.3</t>
  </si>
  <si>
    <t>3.4</t>
  </si>
  <si>
    <t>3.5</t>
  </si>
  <si>
    <t>3.6</t>
  </si>
  <si>
    <t>3.7</t>
  </si>
  <si>
    <t>3.8</t>
  </si>
  <si>
    <t>3.9</t>
  </si>
  <si>
    <t>3.10</t>
  </si>
  <si>
    <t>Parafuso do tipo cabeça de lentilha auto-travante, rosca inteira, dimensões 3/8"x3/4", fabricado em aço carbono com acabamento galvanizado a fogo.</t>
  </si>
  <si>
    <t>Porca losangular com pino Ø3/8", fabricada em aço carbono com acabamento galvanizado a fogo</t>
  </si>
  <si>
    <t>Arruela lisa, dimensão Ø3/8", fabricada em aço carbono com acabamento galvanizado a fogo</t>
  </si>
  <si>
    <t>Porca sextavada, dimensão Ø3/8", fabricada em aço carbono com acabamento galvanizado a fogo</t>
  </si>
  <si>
    <t>Barra roscada, dimensão Ø3/8", fabricada em aço carbono com acabamento galvanizado a fogo, fornecida em barras de 3 metros.</t>
  </si>
  <si>
    <t>Chumbador tipo "UR", dimensão Ø3/8"x40mm, fornecido com corpo de rosca interna e tolete, fabricado em aço carbono com acabamento galvanizado a fogo.</t>
  </si>
  <si>
    <t>Arruela lisa, dimensão Ø1/4", fabricada em aço carbono com acabamento galvanizado a fogo</t>
  </si>
  <si>
    <t>Porca sextavada, dimensão Ø1/4", fabricada em aço carbono com acabamento galvanizado a fogo</t>
  </si>
  <si>
    <t>Barra roscada, dimensão Ø1/4", fabricada em aço carbono com acabamento galvanizado a fogo, fornecida em barras de 3 metros.</t>
  </si>
  <si>
    <t>Chumbador tipo "UR", dimensão Ø1/4"x35mm, fornecido com corpo de rosca interna e tolete, fabricado em aço carbono com acabamento galvanizado a fogo.</t>
  </si>
  <si>
    <t>4.1</t>
  </si>
  <si>
    <t>4.2</t>
  </si>
  <si>
    <t>4.3</t>
  </si>
  <si>
    <t>4.4</t>
  </si>
  <si>
    <t>4.5</t>
  </si>
  <si>
    <t>4.6</t>
  </si>
  <si>
    <t>4.7</t>
  </si>
  <si>
    <t>4.8</t>
  </si>
  <si>
    <t>4.9</t>
  </si>
  <si>
    <t>4.10</t>
  </si>
  <si>
    <t>CABOS</t>
  </si>
  <si>
    <t>Cabo para transmissão de dados categoria 6 sem blindagem, para uso interno, 4 pares trançados formados por condutores sólidos de cobre eletrolítico nu, bitola 24AWG, isolamento em polietileno de alta densidade, construção U/UTP, capa externa constituída por PVC retardante a chama, classe de flamabilidade CM.
Referência: Furukawa MultiLan Cat.6 U/UTP CM</t>
  </si>
  <si>
    <t>metros</t>
  </si>
  <si>
    <t>Patch cord para transmissão de dados categoria 6, sem blindagem, para uso interno, com conector RJ45 macho em ambas as pontas, comprimento de 1 metro, 4 pares trançados formados por condutores sólidos de cobre eletrolítico nu, bitola 24AWG, construção U/UTP, capa externa em polietileno, classe de flamabilidade CM.
Referência: Furukawa Patch Cord U/UTP MultiLan Cat.6</t>
  </si>
  <si>
    <t>Cabo óptico totalmente dielétrico constituído por 12 fibras ópticas do tipo monomodo, com revestimento em acrilato curado com UV, elemento central e de tração dielétricos, núcleo totalmente seco protegido contra penetração de umidade, fibras dielétricas para resistência mecânica e proteção contra roedores, capa externa em termoplástico não propagante a chama e resistente à intempéries. Cabo em conformidade com a norma ABNT NBR 14773.
Referência: Furukawa CFOA – SM-DDR-G 12F G-652 D (PFV) LSZH</t>
  </si>
  <si>
    <t>Cordão óptico duplex conectorizado nas duas extremidades totalmente dielétrico constituído por fibras do tipo monomodo, com revestimento primário em acrilato e revestimento secundário em material polimérico e termoplástico com elementos de tração de fios dielétricos e capa em material termoplástico não propagante à chama. Comprimento de 2,5 metros. Cabo em conformidade com as normas ANSI/TIA-568.1-D, ANSI/TIA-568.3-D, ABNT NBR 14106, 14333. 14565 e 14771.
Referência: Furukawa SM LC – UPC / LC UPC 2.5m (A-B)</t>
  </si>
  <si>
    <t>5.1</t>
  </si>
  <si>
    <t>5.2</t>
  </si>
  <si>
    <t>5.3</t>
  </si>
  <si>
    <t>5.4</t>
  </si>
  <si>
    <t>CFTV</t>
  </si>
  <si>
    <t>6.1</t>
  </si>
  <si>
    <t>6.2</t>
  </si>
  <si>
    <t>6.3</t>
  </si>
  <si>
    <t>Caixa de passagem para câmeras de CFTV para montagem em parede ou teto, compatível com case Dome e Bullet, com grau de proteção IP66, fabricada em alumínio com pintura na cor branca. Referência: Intelbras VBOX 5000 E.</t>
  </si>
  <si>
    <t>Câmera de segurança tipo bullet para monitoramento e vigilância por vídeo IP, resolução de 2MP 1920x1080p, alimentação 12V PoE ativo, infravermelho inteligente com alcance de 30m e detecção de movimento, índice de proteção IP67, conexão ethernet RJ45. Referência: Intelbras VIP 1230 B</t>
  </si>
  <si>
    <t>Câmera de segurança tipo dome para monitoramento e vigilância por vídeo IP, resolução de 2MP 1920x1080p, alimentação 12V PoE ativo, infravermelho inteligente com alcance de 30m e detecção de movimento, índice de proteção IP67, conexão ethernet RJ45. Referência: Intelbras VIP 1230 B</t>
  </si>
  <si>
    <t>DADOS E VOZ</t>
  </si>
  <si>
    <t>Condulete múltiplo, modelo "L", fabricado em liga de alumínio fundido, acabamento sem pintura, para eletroduto Ø1", com rosca tipo BSP, sem tampa, grau de proteção IP31</t>
  </si>
  <si>
    <t>Tampa para condulete Ø1", fabricado em alumínio, sem pintura, sem vedação, com 2 postos para tomadas RJ45.</t>
  </si>
  <si>
    <t>7.1</t>
  </si>
  <si>
    <t>7.2</t>
  </si>
  <si>
    <t>7.3</t>
  </si>
  <si>
    <t>SDAI</t>
  </si>
  <si>
    <t>Cabo de seção #1,5mm² para detecção com isolamento 600V, formado por par trançado de fios de cobre eletrolítico têmpera mole classe 5 com isolação PVC 70°C antichama torcidos paralelamente envoltos por fita separadora de poliéster + blindagem com fita de poliéster aluminizada + condutor dreno de cobre estanhado e cobertura PVC 105°C antichama na cor vermelha, conforme ABNT NBR 17240 e NFPA-72.</t>
  </si>
  <si>
    <t>Acionador manual endereçável, com contato banhado a ouro para minimizar o risco de corrosão, com faixa de operação em temperatura de -40°C a 65°C. Ref.: Johnson Controls Mod: 4099-9004PO ou equivalente técnico</t>
  </si>
  <si>
    <t>Detector automático pontual de fumaça tipo óptico endereçável,  incluindo a base do detector. Ref.: Johnson Controls Mod: 4098-9714 ou equivalente técnico</t>
  </si>
  <si>
    <t>Avisador audio visual com sirene e flash endereçável, com terminais de entrada de 12 a 18 AWG, alimentação pelo próprio laço de detecção. Ref.: Johnson Controls Mod: 49AV-WRF – ASV ou equivalente técnico</t>
  </si>
  <si>
    <t>Central de alarme endereçável analógica, disponível com 2 ou 4 laços de detecção para até 504 dispositivos, com botão de função programável no display frontal, fonte de alimentação 5,25 Amp, display LCD 8x40. Ref.: Johnson Controls Mod: 4010ES ou equivalente técnico</t>
  </si>
  <si>
    <t>Fonte de alimentação endereçavel, com tensão de entrada de 230 + 10% VAC - Monitorada, tensão de saída 28 VDC nominal com 5.6 A, corrente do carregador de baterias 4A, tipo de bateria máximo de 2x12V 12ah - chumbo Ácido VLRA, fusível da bateria de 5A. Ref.: Johnson Controls Mod: 4009-9301 ou equivalente técnico</t>
  </si>
  <si>
    <t>Abraçadeira tipo "D" com cunha para eletroduto Ø1", fabricado em alumínio.</t>
  </si>
  <si>
    <t>Chumbador tipo "CB", dimensão Ø1/4"x35", fornecido com (parafuso, arruela, jaqueta e cone), fabricado em alumínio.</t>
  </si>
  <si>
    <t>8.1</t>
  </si>
  <si>
    <t>8.2</t>
  </si>
  <si>
    <t>8.3</t>
  </si>
  <si>
    <t>8.4</t>
  </si>
  <si>
    <t>8.5</t>
  </si>
  <si>
    <t>8.6</t>
  </si>
  <si>
    <t>8.7</t>
  </si>
  <si>
    <t>8.8</t>
  </si>
  <si>
    <t>8.9</t>
  </si>
  <si>
    <t>8.10</t>
  </si>
  <si>
    <t>CONTROLE DE ACESSO</t>
  </si>
  <si>
    <t>Acionador de abertura para liberação de porta, contatos COM / NA, instalação em caixa de passagem 4x2", fabricado em aço inox. Ref.: Intelbras BT 5000 IN</t>
  </si>
  <si>
    <t>Acionador de emergência rearmável, conexões COM / NA / NF, fabricado em ABS na cor verde e visor em policarbonato. Referência: Intelbras AS 2010</t>
  </si>
  <si>
    <t>Conjunto de LED verde e vermelho para sinalização de porta</t>
  </si>
  <si>
    <t>Fechadura eletroímã com sensor e força de tração 150kg, alimentação 12Vcc 400mA, fabricada em aço com revestimento em inox. Ref.: Intelbras FE 21150 D</t>
  </si>
  <si>
    <t>Leitor de cartão por proximidade, frequência 13,56MHz, distância de leitura 3 a 6cm, comunicação Wiegand 34 bit, LED bicolor, IP66. Referência: HID RP10</t>
  </si>
  <si>
    <t>Painel de sobrepor metálico 300x300x200 mm com pintura eletrostática para acomodação de placa de controle, fonte com bateria e relés de comando.</t>
  </si>
  <si>
    <t>Placa para controle de acesso de 01 porta, entrada para sensor de porta, entradas e saídas auxiliares para integração com outros sistemas, comunicação Ethernet e Wiegand. Referência: KANTECH KT-1-M-LA</t>
  </si>
  <si>
    <t>Sensor porta aberta. Referência: XAS SOBREPOR</t>
  </si>
  <si>
    <t>Software e licenças para controle de acesso</t>
  </si>
  <si>
    <t>Suporte para fechadura eletroímã instalada em porta de vidro, fabricada em aço e acabamento em pintura eletrostática na cor preta. Ref.: Intelbras SV 21150 D</t>
  </si>
  <si>
    <t>9.1</t>
  </si>
  <si>
    <t>9.2</t>
  </si>
  <si>
    <t>9.3</t>
  </si>
  <si>
    <t>9.4</t>
  </si>
  <si>
    <t>9.5</t>
  </si>
  <si>
    <t>9.6</t>
  </si>
  <si>
    <t>9.7</t>
  </si>
  <si>
    <t>9.8</t>
  </si>
  <si>
    <t>9.9</t>
  </si>
  <si>
    <t>9.10</t>
  </si>
  <si>
    <t>SERVIÇOS</t>
  </si>
  <si>
    <t>Certificação dos pontos de rede de telecomunicações cat.6</t>
  </si>
  <si>
    <t>unidade</t>
  </si>
  <si>
    <t>Software para monitoramento de imagens, configurações e backups, capacidade para 1024 dispositivos conectados, visualização simultânea de até 256 canais de vídeo.
Referência: Intelbras SIM Next</t>
  </si>
  <si>
    <t>10.1</t>
  </si>
  <si>
    <t>10.2</t>
  </si>
  <si>
    <t>Omissos de montagem</t>
  </si>
  <si>
    <t>vb</t>
  </si>
  <si>
    <t>Caixa de passagem subterrânea, fabricada em concreto pré-molado tipo R2, dimensões: 107x52x50 cm</t>
  </si>
  <si>
    <t>10.3</t>
  </si>
  <si>
    <t>10.4</t>
  </si>
  <si>
    <t>10.5</t>
  </si>
  <si>
    <t>10.6</t>
  </si>
  <si>
    <t>10.7</t>
  </si>
  <si>
    <t>10.8</t>
  </si>
  <si>
    <t>10.9</t>
  </si>
  <si>
    <t>10.10</t>
  </si>
  <si>
    <t>11.1</t>
  </si>
  <si>
    <t>11.2</t>
  </si>
  <si>
    <t>Caixa de derivação "T" para perfilado de dimensão de 38x38mm, fabricado em aço carbono, acabamento galvazido a fogo.</t>
  </si>
  <si>
    <t>Curva 90º para eletroduto rígido fabricado em aço carbono com acabamento galvanizado a fogo, de diâmetro Ø2", tipo médio, roscas conforme norma ABNT NBR 8133 nas extremidades.</t>
  </si>
  <si>
    <t>3.11</t>
  </si>
  <si>
    <t>DESCRIÇÃO DOS PRODUTOS / SERVIÇOS</t>
  </si>
  <si>
    <t>ITEM</t>
  </si>
  <si>
    <t>VALOR UNITÁRIO MATERIAL</t>
  </si>
  <si>
    <t>VALOR UNITÁRIO SERVIÇOS</t>
  </si>
  <si>
    <t>VALOR UNITÁRIO TOTAL</t>
  </si>
  <si>
    <t>Valor total</t>
  </si>
  <si>
    <r>
      <t xml:space="preserve">Curva de inversão 90° para perfilado de dimensão de </t>
    </r>
    <r>
      <rPr>
        <sz val="10"/>
        <color theme="1"/>
        <rFont val="Arial"/>
        <family val="2"/>
      </rPr>
      <t>38x38</t>
    </r>
    <r>
      <rPr>
        <sz val="10"/>
        <rFont val="Arial"/>
        <family val="2"/>
      </rPr>
      <t>mm, fabricada em aço carbono chapa #</t>
    </r>
    <r>
      <rPr>
        <sz val="10"/>
        <color theme="1"/>
        <rFont val="Arial"/>
        <family val="2"/>
      </rPr>
      <t>16</t>
    </r>
    <r>
      <rPr>
        <sz val="10"/>
        <rFont val="Arial"/>
        <family val="2"/>
      </rPr>
      <t xml:space="preserve"> MSG, acabamento galvanizado a fogo, furação padrão Ø10x13mm para união com demais componentes.</t>
    </r>
  </si>
  <si>
    <r>
      <t>Perfilado perfurado,</t>
    </r>
    <r>
      <rPr>
        <sz val="10"/>
        <color theme="1"/>
        <rFont val="Arial"/>
        <family val="2"/>
      </rPr>
      <t>sem</t>
    </r>
    <r>
      <rPr>
        <sz val="10"/>
        <rFont val="Arial"/>
        <family val="2"/>
      </rPr>
      <t xml:space="preserve"> tampa, dimensão de </t>
    </r>
    <r>
      <rPr>
        <sz val="10"/>
        <color theme="1"/>
        <rFont val="Arial"/>
        <family val="2"/>
      </rPr>
      <t>38x38</t>
    </r>
    <r>
      <rPr>
        <sz val="10"/>
        <rFont val="Arial"/>
        <family val="2"/>
      </rPr>
      <t>mm, fabricado em aço carbono chapa #</t>
    </r>
    <r>
      <rPr>
        <sz val="10"/>
        <color theme="1"/>
        <rFont val="Arial"/>
        <family val="2"/>
      </rPr>
      <t>16</t>
    </r>
    <r>
      <rPr>
        <sz val="10"/>
        <rFont val="Arial"/>
        <family val="2"/>
      </rPr>
      <t xml:space="preserve"> MSG, acabamento galvanizado a fogo, furação padrão Ø10x13mm para união com demais componentes, fornecido em barras de 3 metros.</t>
    </r>
  </si>
  <si>
    <r>
      <t xml:space="preserve">Emenda interna "L" para perfilado de dimensão de </t>
    </r>
    <r>
      <rPr>
        <sz val="10"/>
        <color theme="1"/>
        <rFont val="Arial"/>
        <family val="2"/>
      </rPr>
      <t>38x38</t>
    </r>
    <r>
      <rPr>
        <sz val="10"/>
        <rFont val="Arial"/>
        <family val="2"/>
      </rPr>
      <t>mm, fabricada em aço carbono, acabamento galvanizado a fogo, furação padrão Ø10x13mm para união com os demais componentes.</t>
    </r>
  </si>
  <si>
    <r>
      <t xml:space="preserve">Curva horizontal 90° para perfilado de dimensão de </t>
    </r>
    <r>
      <rPr>
        <sz val="10"/>
        <color theme="1"/>
        <rFont val="Arial"/>
        <family val="2"/>
      </rPr>
      <t>38x38</t>
    </r>
    <r>
      <rPr>
        <sz val="10"/>
        <rFont val="Arial"/>
        <family val="2"/>
      </rPr>
      <t>mm, fabricada em aço carbono chapa #</t>
    </r>
    <r>
      <rPr>
        <sz val="10"/>
        <color theme="1"/>
        <rFont val="Arial"/>
        <family val="2"/>
      </rPr>
      <t>16</t>
    </r>
    <r>
      <rPr>
        <sz val="10"/>
        <rFont val="Arial"/>
        <family val="2"/>
      </rPr>
      <t xml:space="preserve"> MSG, acabamento galvanizado a fogo, furação padrão Ø10x13mm para união com demais componentes.</t>
    </r>
  </si>
  <si>
    <r>
      <t xml:space="preserve">Emenda interna "I" para perfilado de dimensão de </t>
    </r>
    <r>
      <rPr>
        <sz val="10"/>
        <color theme="1"/>
        <rFont val="Arial"/>
        <family val="2"/>
      </rPr>
      <t>38x38</t>
    </r>
    <r>
      <rPr>
        <sz val="10"/>
        <rFont val="Arial"/>
        <family val="2"/>
      </rPr>
      <t>mm, fabricada em aço carbono, acabamento galvanizado a fogo, furação padrão Ø10x13mm para união com os demais componentes.</t>
    </r>
  </si>
  <si>
    <r>
      <t>Saída simples de perfilado para eletroduto de diâmetro Ø1</t>
    </r>
    <r>
      <rPr>
        <sz val="10"/>
        <color theme="1"/>
        <rFont val="Arial"/>
        <family val="2"/>
      </rPr>
      <t>"</t>
    </r>
    <r>
      <rPr>
        <sz val="10"/>
        <rFont val="Arial"/>
        <family val="2"/>
      </rPr>
      <t>, fabricada em aço carbono, acabamento galvanizado a fogo, furação padrão Ø10x13mm para união com os demais componentes.</t>
    </r>
  </si>
  <si>
    <t>VALOR TOTAL</t>
  </si>
  <si>
    <t>CLIENTE: MVA ENGENHARIA</t>
  </si>
  <si>
    <t>PLANILHA COMERCIAL CONFORME INFORMAÇÕES FORNECIDAS PELO CLIENTE</t>
  </si>
  <si>
    <r>
      <t xml:space="preserve">PROJETO: </t>
    </r>
    <r>
      <rPr>
        <b/>
        <sz val="10"/>
        <color theme="1"/>
        <rFont val="Arial"/>
        <family val="2"/>
      </rPr>
      <t xml:space="preserve">SISTEMAS ELETÔNICOS E TELECOMUNICAÇÃO PARA SUBESTAÇÃO DE ENERGIA DA FIOCRUZ - </t>
    </r>
    <r>
      <rPr>
        <b/>
        <sz val="12"/>
        <color theme="1"/>
        <rFont val="Arial"/>
        <family val="2"/>
      </rPr>
      <t>ETG-02</t>
    </r>
  </si>
  <si>
    <r>
      <t xml:space="preserve">PROJETO: </t>
    </r>
    <r>
      <rPr>
        <b/>
        <sz val="10"/>
        <color theme="1"/>
        <rFont val="Arial"/>
        <family val="2"/>
      </rPr>
      <t>SISTEMAS ELETÔNICOS E TELECOMUNICAÇÃO PARA SUBESTAÇÃO DE ENERGIA DA FIOCRUZ -</t>
    </r>
    <r>
      <rPr>
        <b/>
        <sz val="12"/>
        <color theme="1"/>
        <rFont val="Arial"/>
        <family val="2"/>
      </rPr>
      <t xml:space="preserve"> ETG-01</t>
    </r>
  </si>
  <si>
    <r>
      <t>PROJETO:</t>
    </r>
    <r>
      <rPr>
        <b/>
        <sz val="10"/>
        <color theme="1"/>
        <rFont val="Arial"/>
        <family val="2"/>
      </rPr>
      <t xml:space="preserve"> SISTEMAS ELETÔNICOS E TELECOMUNICAÇÃO PARA SUBESTAÇÃO DE ENERGIA DA FIOCRUZ - </t>
    </r>
    <r>
      <rPr>
        <b/>
        <sz val="12"/>
        <color theme="1"/>
        <rFont val="Arial"/>
        <family val="2"/>
      </rPr>
      <t>ETG-11</t>
    </r>
  </si>
  <si>
    <r>
      <t>PROJETO:</t>
    </r>
    <r>
      <rPr>
        <b/>
        <sz val="10"/>
        <color theme="1"/>
        <rFont val="Arial"/>
        <family val="2"/>
      </rPr>
      <t xml:space="preserve"> SISTEMAS ELETÔNICOS E TELECOMUNICAÇÃO PARA SUBESTAÇÃO DE ENERGIA DA FIOCRUZ - </t>
    </r>
    <r>
      <rPr>
        <b/>
        <sz val="12"/>
        <color theme="1"/>
        <rFont val="Arial"/>
        <family val="2"/>
      </rPr>
      <t>ETG-16</t>
    </r>
  </si>
  <si>
    <t>FRETE</t>
  </si>
  <si>
    <t>DATA: 25/03/2024 - REVISÃO 1</t>
  </si>
  <si>
    <t>10.11</t>
  </si>
  <si>
    <t>10.12</t>
  </si>
  <si>
    <t>Caixa para instalação do acionador manual de sobrepor a prova de água para uso externo Ref.: Johnson Controls Mod: 2975-9211 ou equivalente técnico</t>
  </si>
  <si>
    <t>Caixa para instalação do avisador áudio visual de sobrepor a prova de água para uso externo Ref.: Johnson Controls Mod: 49WPBB-AVVOWR ou equivalente técnico</t>
  </si>
  <si>
    <t>9.11</t>
  </si>
  <si>
    <t>9.12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</si>
</sst>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quot;R$ &quot;* #,##0.00_);_(&quot;R$ &quot;* \(#,##0.00\);_(&quot;R$ &quot;* &quot;-&quot;??_);_(@_)"/>
    <numFmt numFmtId="165" formatCode="[$R$-416]&quot; &quot;#,##0.00;[Red]&quot;-&quot;[$R$-416]&quot; &quot;#,##0.00"/>
    <numFmt numFmtId="166" formatCode="_(\$* #,##0_);_(\$* \(#,##0\);_(\$* \-_);_(@_)"/>
    <numFmt numFmtId="167" formatCode="_(\$* #,##0.00_);_(\$* \(#,##0.00\);_(\$* \-??_);_(@_)"/>
  </numFmts>
  <fonts count="37">
    <font>
      <sz val="11"/>
      <color theme="1"/>
      <name val="Calibri"/>
      <family val="2"/>
      <scheme val="minor"/>
    </font>
    <font>
      <sz val="11"/>
      <color theme="1"/>
      <name val="Calibri"/>
      <family val="2"/>
      <scheme val="minor"/>
    </font>
    <font>
      <sz val="8"/>
      <name val="Verdana"/>
      <family val="2"/>
    </font>
    <font>
      <sz val="10"/>
      <name val="Arial"/>
      <family val="2"/>
    </font>
    <font>
      <sz val="8"/>
      <name val="Calibri"/>
      <family val="2"/>
      <scheme val="minor"/>
    </font>
    <font>
      <sz val="11"/>
      <color theme="1"/>
      <name val="Calibri"/>
      <family val="2"/>
    </font>
    <font>
      <sz val="11"/>
      <color theme="1"/>
      <name val="Arial"/>
      <family val="2"/>
    </font>
    <font>
      <sz val="11"/>
      <name val="Arial"/>
      <family val="2"/>
    </font>
    <font>
      <sz val="10"/>
      <color theme="1"/>
      <name val="Arial"/>
      <family val="2"/>
    </font>
    <font>
      <sz val="11"/>
      <name val="Calibri"/>
      <family val="2"/>
      <scheme val="minor"/>
    </font>
    <font>
      <sz val="11"/>
      <color theme="1"/>
      <name val="Arial1"/>
    </font>
    <font>
      <sz val="12"/>
      <name val="Times New Roman"/>
      <family val="1"/>
    </font>
    <font>
      <sz val="11"/>
      <color rgb="FF000000"/>
      <name val="Calibri"/>
      <family val="2"/>
    </font>
    <font>
      <sz val="11"/>
      <color rgb="FFFFFFFF"/>
      <name val="Calibri"/>
      <family val="2"/>
    </font>
    <font>
      <sz val="11"/>
      <color rgb="FF008000"/>
      <name val="Calibri"/>
      <family val="2"/>
    </font>
    <font>
      <b/>
      <sz val="11"/>
      <color rgb="FFFF9900"/>
      <name val="Calibri"/>
      <family val="2"/>
    </font>
    <font>
      <b/>
      <sz val="11"/>
      <color rgb="FFFFFFFF"/>
      <name val="Calibri"/>
      <family val="2"/>
    </font>
    <font>
      <sz val="11"/>
      <color rgb="FFFF9900"/>
      <name val="Calibri"/>
      <family val="2"/>
    </font>
    <font>
      <sz val="11"/>
      <color rgb="FF333399"/>
      <name val="Calibri"/>
      <family val="2"/>
    </font>
    <font>
      <b/>
      <i/>
      <sz val="16"/>
      <color theme="1"/>
      <name val="Arial1"/>
    </font>
    <font>
      <sz val="11"/>
      <color rgb="FF800080"/>
      <name val="Calibri"/>
      <family val="2"/>
    </font>
    <font>
      <sz val="11"/>
      <color rgb="FF993300"/>
      <name val="Calibri"/>
      <family val="2"/>
    </font>
    <font>
      <b/>
      <i/>
      <u/>
      <sz val="11"/>
      <color theme="1"/>
      <name val="Arial1"/>
    </font>
    <font>
      <b/>
      <sz val="11"/>
      <color rgb="FF333333"/>
      <name val="Calibri"/>
      <family val="2"/>
    </font>
    <font>
      <sz val="11"/>
      <color rgb="FFFF0000"/>
      <name val="Calibri"/>
      <family val="2"/>
    </font>
    <font>
      <i/>
      <sz val="11"/>
      <color rgb="FF808080"/>
      <name val="Calibri"/>
      <family val="2"/>
    </font>
    <font>
      <b/>
      <sz val="18"/>
      <color rgb="FF003366"/>
      <name val="Cambria"/>
      <family val="1"/>
    </font>
    <font>
      <b/>
      <sz val="15"/>
      <color rgb="FF003366"/>
      <name val="Calibri"/>
      <family val="2"/>
    </font>
    <font>
      <b/>
      <sz val="13"/>
      <color rgb="FF003366"/>
      <name val="Calibri"/>
      <family val="2"/>
    </font>
    <font>
      <b/>
      <sz val="11"/>
      <color rgb="FF003366"/>
      <name val="Calibri"/>
      <family val="2"/>
    </font>
    <font>
      <b/>
      <sz val="11"/>
      <color rgb="FF000000"/>
      <name val="Calibri"/>
      <family val="2"/>
    </font>
    <font>
      <sz val="9"/>
      <name val="Verdana"/>
      <family val="2"/>
    </font>
    <font>
      <b/>
      <sz val="11"/>
      <name val="Verdana"/>
      <family val="2"/>
    </font>
    <font>
      <sz val="8"/>
      <name val="Arial"/>
      <family val="2"/>
    </font>
    <font>
      <b/>
      <sz val="10"/>
      <name val="Arial"/>
      <family val="2"/>
    </font>
    <font>
      <b/>
      <sz val="10"/>
      <color theme="1"/>
      <name val="Arial"/>
      <family val="2"/>
    </font>
    <font>
      <b/>
      <sz val="12"/>
      <color theme="1"/>
      <name val="Arial"/>
      <family val="2"/>
    </font>
  </fonts>
  <fills count="3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00B050"/>
        <bgColor indexed="64"/>
      </patternFill>
    </fill>
    <fill>
      <patternFill patternType="solid">
        <fgColor rgb="FFCCCCFF"/>
        <bgColor rgb="FFCCCCFF"/>
      </patternFill>
    </fill>
    <fill>
      <patternFill patternType="solid">
        <fgColor rgb="FFFF99CC"/>
        <bgColor rgb="FFFF99CC"/>
      </patternFill>
    </fill>
    <fill>
      <patternFill patternType="solid">
        <fgColor rgb="FFCCFFCC"/>
        <bgColor rgb="FFCCFFCC"/>
      </patternFill>
    </fill>
    <fill>
      <patternFill patternType="solid">
        <fgColor rgb="FFCC99FF"/>
        <bgColor rgb="FFCC99FF"/>
      </patternFill>
    </fill>
    <fill>
      <patternFill patternType="solid">
        <fgColor rgb="FFCCFFFF"/>
        <bgColor rgb="FFCCFFFF"/>
      </patternFill>
    </fill>
    <fill>
      <patternFill patternType="solid">
        <fgColor rgb="FFFFCC99"/>
        <bgColor rgb="FFFFCC99"/>
      </patternFill>
    </fill>
    <fill>
      <patternFill patternType="solid">
        <fgColor rgb="FF99CCFF"/>
        <bgColor rgb="FF99CCFF"/>
      </patternFill>
    </fill>
    <fill>
      <patternFill patternType="solid">
        <fgColor rgb="FFFF8080"/>
        <bgColor rgb="FFFF8080"/>
      </patternFill>
    </fill>
    <fill>
      <patternFill patternType="solid">
        <fgColor rgb="FF00FF00"/>
        <bgColor rgb="FF00FF00"/>
      </patternFill>
    </fill>
    <fill>
      <patternFill patternType="solid">
        <fgColor rgb="FFFFCC00"/>
        <bgColor rgb="FFFFCC00"/>
      </patternFill>
    </fill>
    <fill>
      <patternFill patternType="solid">
        <fgColor rgb="FF0066CC"/>
        <bgColor rgb="FF0066CC"/>
      </patternFill>
    </fill>
    <fill>
      <patternFill patternType="solid">
        <fgColor rgb="FF800080"/>
        <bgColor rgb="FF800080"/>
      </patternFill>
    </fill>
    <fill>
      <patternFill patternType="solid">
        <fgColor rgb="FF33CCCC"/>
        <bgColor rgb="FF33CCCC"/>
      </patternFill>
    </fill>
    <fill>
      <patternFill patternType="solid">
        <fgColor rgb="FFFF9900"/>
        <bgColor rgb="FFFF9900"/>
      </patternFill>
    </fill>
    <fill>
      <patternFill patternType="solid">
        <fgColor theme="7" tint="0.59996337778862885"/>
        <bgColor indexed="64"/>
      </patternFill>
    </fill>
    <fill>
      <patternFill patternType="solid">
        <fgColor rgb="FFC0C0C0"/>
        <bgColor rgb="FFC0C0C0"/>
      </patternFill>
    </fill>
    <fill>
      <patternFill patternType="solid">
        <fgColor rgb="FF969696"/>
        <bgColor rgb="FF969696"/>
      </patternFill>
    </fill>
    <fill>
      <patternFill patternType="solid">
        <fgColor rgb="FF333399"/>
        <bgColor rgb="FF333399"/>
      </patternFill>
    </fill>
    <fill>
      <patternFill patternType="solid">
        <fgColor rgb="FFFF0000"/>
        <bgColor rgb="FFFF0000"/>
      </patternFill>
    </fill>
    <fill>
      <patternFill patternType="solid">
        <fgColor rgb="FF339966"/>
        <bgColor rgb="FF339966"/>
      </patternFill>
    </fill>
    <fill>
      <patternFill patternType="solid">
        <fgColor rgb="FFFF6600"/>
        <bgColor rgb="FFFF6600"/>
      </patternFill>
    </fill>
    <fill>
      <patternFill patternType="solid">
        <fgColor rgb="FFFFFF99"/>
        <bgColor rgb="FFFFFF99"/>
      </patternFill>
    </fill>
    <fill>
      <patternFill patternType="solid">
        <fgColor rgb="FFFFFFCC"/>
        <bgColor rgb="FFFFFFCC"/>
      </patternFill>
    </fill>
    <fill>
      <patternFill patternType="solid">
        <fgColor theme="4" tint="0.39997558519241921"/>
        <bgColor indexed="64"/>
      </patternFill>
    </fill>
    <fill>
      <patternFill patternType="solid">
        <fgColor rgb="FF8AC3F6"/>
        <bgColor indexed="64"/>
      </patternFill>
    </fill>
    <fill>
      <patternFill patternType="solid">
        <fgColor rgb="FF92D050"/>
        <bgColor indexed="64"/>
      </patternFill>
    </fill>
    <fill>
      <patternFill patternType="solid">
        <fgColor theme="4"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rgb="FF808080"/>
      </left>
      <right style="thin">
        <color rgb="FF808080"/>
      </right>
      <top style="thin">
        <color rgb="FF808080"/>
      </top>
      <bottom style="thin">
        <color rgb="FF808080"/>
      </bottom>
      <diagonal/>
    </border>
    <border>
      <left style="double">
        <color rgb="FF333333"/>
      </left>
      <right style="double">
        <color rgb="FF333333"/>
      </right>
      <top style="double">
        <color rgb="FF333333"/>
      </top>
      <bottom style="double">
        <color rgb="FF333333"/>
      </bottom>
      <diagonal/>
    </border>
    <border>
      <left/>
      <right/>
      <top/>
      <bottom style="double">
        <color rgb="FFFF9900"/>
      </bottom>
      <diagonal/>
    </border>
    <border>
      <left style="thin">
        <color rgb="FFC0C0C0"/>
      </left>
      <right style="thin">
        <color rgb="FFC0C0C0"/>
      </right>
      <top style="thin">
        <color rgb="FFC0C0C0"/>
      </top>
      <bottom style="thin">
        <color rgb="FFC0C0C0"/>
      </bottom>
      <diagonal/>
    </border>
    <border>
      <left style="thin">
        <color rgb="FF333333"/>
      </left>
      <right style="thin">
        <color rgb="FF333333"/>
      </right>
      <top style="thin">
        <color rgb="FF333333"/>
      </top>
      <bottom style="thin">
        <color rgb="FF333333"/>
      </bottom>
      <diagonal/>
    </border>
    <border>
      <left/>
      <right/>
      <top/>
      <bottom style="thin">
        <color rgb="FF333399"/>
      </bottom>
      <diagonal/>
    </border>
    <border>
      <left/>
      <right/>
      <top/>
      <bottom style="thin">
        <color rgb="FFC0C0C0"/>
      </bottom>
      <diagonal/>
    </border>
    <border>
      <left/>
      <right/>
      <top/>
      <bottom style="thin">
        <color rgb="FF0066CC"/>
      </bottom>
      <diagonal/>
    </border>
    <border>
      <left/>
      <right/>
      <top style="thin">
        <color rgb="FF333399"/>
      </top>
      <bottom style="double">
        <color rgb="FF333399"/>
      </bottom>
      <diagonal/>
    </border>
    <border>
      <left style="thin">
        <color indexed="64"/>
      </left>
      <right style="thin">
        <color indexed="64"/>
      </right>
      <top/>
      <bottom style="thin">
        <color indexed="64"/>
      </bottom>
      <diagonal/>
    </border>
    <border>
      <left style="thin">
        <color indexed="64"/>
      </left>
      <right style="medium">
        <color theme="0" tint="-0.24994659260841701"/>
      </right>
      <top/>
      <bottom style="thin">
        <color indexed="64"/>
      </bottom>
      <diagonal/>
    </border>
    <border>
      <left style="thin">
        <color indexed="64"/>
      </left>
      <right style="medium">
        <color theme="0" tint="-0.2499465926084170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76">
    <xf numFmtId="0" fontId="0" fillId="0" borderId="0"/>
    <xf numFmtId="43" fontId="1"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5" fillId="0" borderId="0"/>
    <xf numFmtId="0" fontId="10" fillId="0" borderId="0"/>
    <xf numFmtId="0" fontId="12" fillId="5" borderId="0"/>
    <xf numFmtId="0" fontId="12" fillId="6" borderId="0"/>
    <xf numFmtId="0" fontId="12" fillId="7" borderId="0"/>
    <xf numFmtId="0" fontId="12" fillId="8" borderId="0"/>
    <xf numFmtId="0" fontId="12" fillId="9" borderId="0"/>
    <xf numFmtId="0" fontId="12" fillId="10" borderId="0"/>
    <xf numFmtId="0" fontId="12" fillId="11" borderId="0"/>
    <xf numFmtId="0" fontId="12" fillId="12" borderId="0"/>
    <xf numFmtId="0" fontId="12" fillId="13" borderId="0"/>
    <xf numFmtId="0" fontId="12" fillId="8" borderId="0"/>
    <xf numFmtId="0" fontId="12" fillId="11" borderId="0"/>
    <xf numFmtId="0" fontId="12" fillId="14" borderId="0"/>
    <xf numFmtId="0" fontId="13" fillId="15" borderId="0"/>
    <xf numFmtId="0" fontId="13" fillId="12" borderId="0"/>
    <xf numFmtId="0" fontId="13" fillId="13" borderId="0"/>
    <xf numFmtId="0" fontId="13" fillId="16" borderId="0"/>
    <xf numFmtId="0" fontId="13" fillId="17" borderId="0"/>
    <xf numFmtId="0" fontId="13" fillId="18" borderId="0"/>
    <xf numFmtId="0" fontId="7" fillId="4" borderId="1">
      <alignment vertical="distributed"/>
      <protection locked="0"/>
    </xf>
    <xf numFmtId="0" fontId="7" fillId="19" borderId="1">
      <alignment vertical="distributed"/>
      <protection locked="0"/>
    </xf>
    <xf numFmtId="0" fontId="14" fillId="7" borderId="0"/>
    <xf numFmtId="0" fontId="15" fillId="20" borderId="3"/>
    <xf numFmtId="0" fontId="16" fillId="21" borderId="4"/>
    <xf numFmtId="0" fontId="17" fillId="0" borderId="5"/>
    <xf numFmtId="0" fontId="13" fillId="22" borderId="0"/>
    <xf numFmtId="0" fontId="13" fillId="23" borderId="0"/>
    <xf numFmtId="0" fontId="13" fillId="24" borderId="0"/>
    <xf numFmtId="0" fontId="13" fillId="16" borderId="0"/>
    <xf numFmtId="0" fontId="13" fillId="17" borderId="0"/>
    <xf numFmtId="0" fontId="13" fillId="25" borderId="0"/>
    <xf numFmtId="0" fontId="18" fillId="10" borderId="3"/>
    <xf numFmtId="0" fontId="3" fillId="0" borderId="0"/>
    <xf numFmtId="0" fontId="3" fillId="0" borderId="0"/>
    <xf numFmtId="9" fontId="10" fillId="0" borderId="0"/>
    <xf numFmtId="0" fontId="19" fillId="0" borderId="0">
      <alignment horizontal="center"/>
    </xf>
    <xf numFmtId="0" fontId="19" fillId="0" borderId="0">
      <alignment horizontal="center" textRotation="90"/>
    </xf>
    <xf numFmtId="0" fontId="20" fillId="6" borderId="0"/>
    <xf numFmtId="164" fontId="3" fillId="0" borderId="0" applyFont="0" applyFill="0" applyBorder="0" applyAlignment="0" applyProtection="0"/>
    <xf numFmtId="0" fontId="21" fillId="26" borderId="0"/>
    <xf numFmtId="0" fontId="11" fillId="0" borderId="0"/>
    <xf numFmtId="0" fontId="3" fillId="0" borderId="0"/>
    <xf numFmtId="0" fontId="3" fillId="0" borderId="0"/>
    <xf numFmtId="0" fontId="3" fillId="0" borderId="0"/>
    <xf numFmtId="0" fontId="10" fillId="27" borderId="6"/>
    <xf numFmtId="0" fontId="9" fillId="3" borderId="2">
      <alignment horizontal="center" vertical="center"/>
      <protection locked="0"/>
    </xf>
    <xf numFmtId="0" fontId="22" fillId="0" borderId="0"/>
    <xf numFmtId="165" fontId="22" fillId="0" borderId="0"/>
    <xf numFmtId="0" fontId="23" fillId="20" borderId="7"/>
    <xf numFmtId="0" fontId="24" fillId="0" borderId="0"/>
    <xf numFmtId="0" fontId="25" fillId="0" borderId="0"/>
    <xf numFmtId="0" fontId="26" fillId="0" borderId="0"/>
    <xf numFmtId="0" fontId="27" fillId="0" borderId="8"/>
    <xf numFmtId="0" fontId="28" fillId="0" borderId="9"/>
    <xf numFmtId="0" fontId="29" fillId="0" borderId="10"/>
    <xf numFmtId="0" fontId="29" fillId="0" borderId="0"/>
    <xf numFmtId="0" fontId="30" fillId="0" borderId="11"/>
    <xf numFmtId="166" fontId="3" fillId="0" borderId="0" applyFill="0" applyBorder="0" applyAlignment="0" applyProtection="0"/>
    <xf numFmtId="167" fontId="3" fillId="0" borderId="0" applyFill="0" applyBorder="0" applyAlignment="0" applyProtection="0"/>
    <xf numFmtId="0" fontId="3" fillId="0" borderId="0"/>
    <xf numFmtId="0" fontId="3" fillId="0" borderId="0"/>
    <xf numFmtId="0" fontId="1" fillId="0" borderId="0"/>
    <xf numFmtId="0" fontId="31" fillId="0" borderId="0"/>
    <xf numFmtId="0" fontId="3" fillId="0" borderId="0"/>
    <xf numFmtId="0" fontId="3" fillId="0" borderId="0"/>
    <xf numFmtId="0" fontId="3" fillId="0" borderId="0"/>
    <xf numFmtId="0" fontId="3" fillId="0" borderId="0"/>
    <xf numFmtId="0" fontId="3" fillId="0" borderId="0"/>
    <xf numFmtId="0" fontId="5" fillId="0" borderId="0"/>
  </cellStyleXfs>
  <cellXfs count="58">
    <xf numFmtId="0" fontId="0" fillId="0" borderId="0" xfId="0"/>
    <xf numFmtId="0" fontId="2" fillId="0" borderId="0" xfId="0" applyFont="1" applyAlignment="1">
      <alignment horizontal="center" vertical="center" wrapText="1"/>
    </xf>
    <xf numFmtId="0" fontId="2" fillId="0" borderId="0" xfId="0" applyFont="1" applyAlignment="1">
      <alignment vertical="top" wrapText="1"/>
    </xf>
    <xf numFmtId="0" fontId="2" fillId="0" borderId="0" xfId="0" applyFont="1" applyAlignment="1">
      <alignment vertical="center" wrapText="1"/>
    </xf>
    <xf numFmtId="3" fontId="2" fillId="0" borderId="0" xfId="0" applyNumberFormat="1" applyFont="1" applyAlignment="1">
      <alignment horizontal="center" vertical="center" wrapText="1"/>
    </xf>
    <xf numFmtId="43" fontId="2" fillId="0" borderId="0" xfId="1" applyFont="1" applyFill="1" applyBorder="1" applyAlignment="1" applyProtection="1">
      <alignment horizontal="right" vertical="center" wrapText="1"/>
    </xf>
    <xf numFmtId="164" fontId="2" fillId="0" borderId="0" xfId="2" applyFont="1" applyFill="1" applyBorder="1" applyAlignment="1" applyProtection="1">
      <alignment vertical="center" wrapText="1"/>
    </xf>
    <xf numFmtId="164" fontId="2" fillId="0" borderId="0" xfId="3" applyFont="1" applyFill="1" applyBorder="1" applyAlignment="1" applyProtection="1">
      <alignment vertical="center" wrapText="1"/>
    </xf>
    <xf numFmtId="164" fontId="2" fillId="0" borderId="0" xfId="2" applyFont="1" applyFill="1" applyBorder="1" applyAlignment="1" applyProtection="1">
      <alignment horizontal="center" vertical="center" wrapText="1"/>
      <protection locked="0"/>
    </xf>
    <xf numFmtId="43" fontId="2" fillId="0" borderId="0" xfId="1" applyFont="1" applyAlignment="1" applyProtection="1">
      <alignment horizontal="right" vertical="center" wrapText="1"/>
    </xf>
    <xf numFmtId="0" fontId="2" fillId="0" borderId="0" xfId="0" applyFont="1" applyAlignment="1" applyProtection="1">
      <alignment horizontal="left" vertical="center" wrapText="1"/>
      <protection locked="0"/>
    </xf>
    <xf numFmtId="0" fontId="2" fillId="0" borderId="0" xfId="0" applyFont="1" applyAlignment="1" applyProtection="1">
      <alignment vertical="center" wrapText="1"/>
      <protection locked="0"/>
    </xf>
    <xf numFmtId="0" fontId="0" fillId="0" borderId="0" xfId="0" applyProtection="1">
      <protection locked="0"/>
    </xf>
    <xf numFmtId="0" fontId="8" fillId="0" borderId="1" xfId="0" applyFont="1" applyBorder="1" applyAlignment="1">
      <alignment horizontal="left" vertical="center" wrapText="1"/>
    </xf>
    <xf numFmtId="0" fontId="8" fillId="0" borderId="1" xfId="0" applyFont="1" applyBorder="1" applyAlignment="1">
      <alignment vertical="center" wrapText="1"/>
    </xf>
    <xf numFmtId="0" fontId="6" fillId="0" borderId="1" xfId="0" applyFont="1" applyBorder="1" applyAlignment="1">
      <alignment horizontal="center" vertical="center"/>
    </xf>
    <xf numFmtId="0" fontId="2" fillId="0" borderId="1"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left" vertical="center"/>
    </xf>
    <xf numFmtId="0" fontId="6" fillId="0" borderId="1" xfId="0" applyFont="1" applyBorder="1" applyAlignment="1">
      <alignment vertical="center" wrapText="1"/>
    </xf>
    <xf numFmtId="0" fontId="3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8" fillId="0" borderId="1" xfId="0" applyFont="1" applyBorder="1" applyAlignment="1">
      <alignment horizontal="center" vertical="center"/>
    </xf>
    <xf numFmtId="164" fontId="3" fillId="0" borderId="1" xfId="2" applyFont="1" applyFill="1" applyBorder="1" applyAlignment="1" applyProtection="1">
      <alignment horizontal="center" vertical="center" wrapText="1"/>
      <protection locked="0"/>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8" fillId="2" borderId="1" xfId="0" applyFont="1" applyFill="1" applyBorder="1" applyAlignment="1">
      <alignment vertical="center" wrapText="1"/>
    </xf>
    <xf numFmtId="0" fontId="34" fillId="29" borderId="1" xfId="0" applyFont="1" applyFill="1" applyBorder="1" applyAlignment="1">
      <alignment vertical="center" wrapText="1"/>
    </xf>
    <xf numFmtId="164" fontId="34" fillId="29" borderId="1" xfId="0" applyNumberFormat="1" applyFont="1" applyFill="1" applyBorder="1" applyAlignment="1">
      <alignment vertical="center" wrapText="1"/>
    </xf>
    <xf numFmtId="0" fontId="34" fillId="29" borderId="1" xfId="0" applyFont="1" applyFill="1" applyBorder="1" applyAlignment="1">
      <alignment horizontal="center" vertical="center" wrapText="1"/>
    </xf>
    <xf numFmtId="0" fontId="34" fillId="29" borderId="1" xfId="0" applyFont="1" applyFill="1" applyBorder="1" applyAlignment="1">
      <alignment vertical="center"/>
    </xf>
    <xf numFmtId="43" fontId="34" fillId="29" borderId="1" xfId="1" applyFont="1" applyFill="1" applyBorder="1" applyAlignment="1" applyProtection="1">
      <alignment vertical="center" wrapText="1"/>
    </xf>
    <xf numFmtId="164" fontId="34" fillId="29" borderId="1" xfId="2" applyFont="1" applyFill="1" applyBorder="1" applyAlignment="1" applyProtection="1">
      <alignment horizontal="center" vertical="center" wrapText="1"/>
      <protection locked="0"/>
    </xf>
    <xf numFmtId="0" fontId="9" fillId="0" borderId="0" xfId="0" applyFont="1"/>
    <xf numFmtId="164" fontId="32" fillId="30" borderId="1" xfId="3" applyFont="1" applyFill="1" applyBorder="1" applyAlignment="1" applyProtection="1">
      <alignment vertical="center" wrapText="1"/>
    </xf>
    <xf numFmtId="0" fontId="3" fillId="31" borderId="1" xfId="0" applyFont="1" applyFill="1" applyBorder="1" applyAlignment="1">
      <alignment horizontal="center" vertical="center" wrapText="1"/>
    </xf>
    <xf numFmtId="0" fontId="35" fillId="31" borderId="1" xfId="0" applyFont="1" applyFill="1" applyBorder="1" applyAlignment="1">
      <alignment horizontal="right" vertical="center" wrapText="1"/>
    </xf>
    <xf numFmtId="0" fontId="8" fillId="31" borderId="1" xfId="0" applyFont="1" applyFill="1" applyBorder="1" applyAlignment="1">
      <alignment horizontal="center" vertical="center"/>
    </xf>
    <xf numFmtId="164" fontId="3" fillId="31" borderId="1" xfId="2" applyFont="1" applyFill="1" applyBorder="1" applyAlignment="1" applyProtection="1">
      <alignment horizontal="center" vertical="center" wrapText="1"/>
      <protection locked="0"/>
    </xf>
    <xf numFmtId="164" fontId="3" fillId="31" borderId="1" xfId="2" applyFont="1" applyFill="1" applyBorder="1" applyAlignment="1" applyProtection="1">
      <alignment vertical="center" wrapText="1"/>
    </xf>
    <xf numFmtId="164" fontId="34" fillId="31" borderId="1" xfId="3" applyFont="1" applyFill="1" applyBorder="1" applyAlignment="1" applyProtection="1">
      <alignment vertical="center" wrapText="1"/>
    </xf>
    <xf numFmtId="164" fontId="8" fillId="31" borderId="1" xfId="0" applyNumberFormat="1" applyFont="1" applyFill="1" applyBorder="1" applyAlignment="1">
      <alignment horizontal="center" vertical="center"/>
    </xf>
    <xf numFmtId="164" fontId="35" fillId="31" borderId="1" xfId="0" applyNumberFormat="1" applyFont="1" applyFill="1" applyBorder="1" applyAlignment="1">
      <alignment horizontal="center" vertical="center"/>
    </xf>
    <xf numFmtId="164" fontId="3" fillId="0" borderId="19" xfId="2" applyFont="1" applyFill="1" applyBorder="1" applyAlignment="1" applyProtection="1">
      <alignment horizontal="center" vertical="center" wrapText="1"/>
      <protection locked="0"/>
    </xf>
    <xf numFmtId="0" fontId="8" fillId="0" borderId="15" xfId="0" applyFont="1" applyBorder="1" applyAlignment="1">
      <alignment horizontal="left" vertical="center"/>
    </xf>
    <xf numFmtId="0" fontId="8" fillId="0" borderId="16" xfId="0" applyFont="1" applyBorder="1" applyAlignment="1">
      <alignment horizontal="left" vertical="center"/>
    </xf>
    <xf numFmtId="0" fontId="8" fillId="0" borderId="15" xfId="0" applyFont="1" applyBorder="1" applyAlignment="1">
      <alignment horizontal="center" vertical="center"/>
    </xf>
    <xf numFmtId="0" fontId="8" fillId="0" borderId="17" xfId="0" applyFont="1" applyBorder="1" applyAlignment="1">
      <alignment horizontal="center" vertical="center"/>
    </xf>
    <xf numFmtId="0" fontId="8" fillId="0" borderId="16" xfId="0" applyFont="1" applyBorder="1" applyAlignment="1">
      <alignment horizontal="center" vertical="center"/>
    </xf>
    <xf numFmtId="0" fontId="0" fillId="0" borderId="1" xfId="0" applyBorder="1" applyAlignment="1">
      <alignment horizontal="center"/>
    </xf>
    <xf numFmtId="0" fontId="8" fillId="0" borderId="1" xfId="0" applyFont="1" applyBorder="1" applyAlignment="1">
      <alignment horizontal="left" vertical="center"/>
    </xf>
    <xf numFmtId="0" fontId="34" fillId="28" borderId="12" xfId="0" applyFont="1" applyFill="1" applyBorder="1" applyAlignment="1">
      <alignment horizontal="center" vertical="center" wrapText="1"/>
    </xf>
    <xf numFmtId="0" fontId="34" fillId="28" borderId="1" xfId="0" applyFont="1" applyFill="1" applyBorder="1" applyAlignment="1">
      <alignment horizontal="center" vertical="center" wrapText="1"/>
    </xf>
    <xf numFmtId="43" fontId="34" fillId="28" borderId="12" xfId="1" applyFont="1" applyFill="1" applyBorder="1" applyAlignment="1" applyProtection="1">
      <alignment horizontal="center" vertical="center" wrapText="1"/>
    </xf>
    <xf numFmtId="43" fontId="34" fillId="28" borderId="1" xfId="1" applyFont="1" applyFill="1" applyBorder="1" applyAlignment="1" applyProtection="1">
      <alignment horizontal="center" vertical="center" wrapText="1"/>
    </xf>
    <xf numFmtId="0" fontId="34" fillId="28" borderId="14" xfId="0" applyFont="1" applyFill="1" applyBorder="1" applyAlignment="1">
      <alignment horizontal="center" vertical="center" wrapText="1"/>
    </xf>
    <xf numFmtId="0" fontId="34" fillId="28" borderId="13" xfId="0" applyFont="1" applyFill="1" applyBorder="1" applyAlignment="1">
      <alignment horizontal="center" vertical="center" wrapText="1"/>
    </xf>
    <xf numFmtId="0" fontId="34" fillId="28" borderId="18" xfId="0" applyFont="1" applyFill="1" applyBorder="1" applyAlignment="1">
      <alignment horizontal="center" vertical="center" wrapText="1"/>
    </xf>
  </cellXfs>
  <cellStyles count="76">
    <cellStyle name="20% - Ênfase1 2" xfId="8" xr:uid="{4B16C65D-58D2-4C86-8DFC-CFAB9AD8812A}"/>
    <cellStyle name="20% - Ênfase2 2" xfId="9" xr:uid="{595B8351-6DCA-42A3-9FC6-3BFCF61EA6EF}"/>
    <cellStyle name="20% - Ênfase3 2" xfId="10" xr:uid="{F6F7430D-3263-4156-8DB4-C5B6C05483FF}"/>
    <cellStyle name="20% - Ênfase4 2" xfId="11" xr:uid="{5FDD72A0-346F-4B72-A09A-12644A246DAE}"/>
    <cellStyle name="20% - Ênfase5 2" xfId="12" xr:uid="{A3400C03-F162-4867-AFF0-B8722C736828}"/>
    <cellStyle name="20% - Ênfase6 2" xfId="13" xr:uid="{C45062E9-2B02-4A07-AD05-8A3FF3150382}"/>
    <cellStyle name="40% - Ênfase1 2" xfId="14" xr:uid="{1D7AF64A-558D-44C7-BDBF-617E33BA1B51}"/>
    <cellStyle name="40% - Ênfase2 2" xfId="15" xr:uid="{E9AFFCB5-C690-49F8-9695-21C63B614BB8}"/>
    <cellStyle name="40% - Ênfase3 2" xfId="16" xr:uid="{8F9CDE81-D9AF-4EDF-9A49-9DD583CB3B73}"/>
    <cellStyle name="40% - Ênfase4 2" xfId="17" xr:uid="{53369C66-7CBD-4EEA-9FEB-087A32192750}"/>
    <cellStyle name="40% - Ênfase5 2" xfId="18" xr:uid="{F3BB52E8-9414-4E06-A56D-B24725C03658}"/>
    <cellStyle name="40% - Ênfase6 2" xfId="19" xr:uid="{4F9304FA-5A72-4647-9321-55BF4DEFC1B5}"/>
    <cellStyle name="60% - Ênfase1 2" xfId="20" xr:uid="{42BCD392-3435-4A43-BBB3-6F0D1520E142}"/>
    <cellStyle name="60% - Ênfase2 2" xfId="21" xr:uid="{33493F96-58E0-4F74-8DB1-3AA2A963E9E1}"/>
    <cellStyle name="60% - Ênfase3 2" xfId="22" xr:uid="{611238D6-4FC2-448A-8E38-D5C016A41301}"/>
    <cellStyle name="60% - Ênfase4 2" xfId="23" xr:uid="{81B02A7B-8DF2-4E43-811A-802F5D93516B}"/>
    <cellStyle name="60% - Ênfase5 2" xfId="24" xr:uid="{7CFED332-264D-47DC-BC25-7E4CB858FE07}"/>
    <cellStyle name="60% - Ênfase6 2" xfId="25" xr:uid="{DFCFABEE-7836-4135-A736-3293DFA57CD9}"/>
    <cellStyle name="ADITIVOS" xfId="26" xr:uid="{13ABBD0F-FB5E-4FB5-9696-8EAB629825B7}"/>
    <cellStyle name="ALTERADO" xfId="27" xr:uid="{94835649-F440-4A1A-B1B1-1D4FF85AD513}"/>
    <cellStyle name="Bom 2" xfId="28" xr:uid="{E0DA8C92-F7FD-44C0-B9B0-DD252DA55DA4}"/>
    <cellStyle name="Cálculo 2" xfId="29" xr:uid="{4122C962-17FF-4E56-B2DD-2217F7C76C2E}"/>
    <cellStyle name="Célula de Verificação 2" xfId="30" xr:uid="{E54E00CD-4C6B-4528-A1E9-D8EA9A16B315}"/>
    <cellStyle name="Célula Vinculada 2" xfId="31" xr:uid="{06B99E21-62A2-47C9-B4D2-E84F38CE0EBD}"/>
    <cellStyle name="Ênfase1 2" xfId="32" xr:uid="{6DA99B43-5A3F-4DCF-9968-6D12F7001828}"/>
    <cellStyle name="Ênfase2 2" xfId="33" xr:uid="{6098B6DE-31B9-406A-9FDF-1FCC9B1836D6}"/>
    <cellStyle name="Ênfase3 2" xfId="34" xr:uid="{8DEE53F4-8A4E-45AE-A035-1263DD4AD016}"/>
    <cellStyle name="Ênfase4 2" xfId="35" xr:uid="{56FF7456-1CBB-499F-8F9B-AFED8E8363AC}"/>
    <cellStyle name="Ênfase5 2" xfId="36" xr:uid="{80C17704-D013-445A-AEF6-757F904042D5}"/>
    <cellStyle name="Ênfase6 2" xfId="37" xr:uid="{A65F43D8-6CBF-4EB1-84DE-CA45EAFD1F8C}"/>
    <cellStyle name="Entrada 2" xfId="38" xr:uid="{B3EB0B14-2382-4EF2-965D-A75AFF295273}"/>
    <cellStyle name="Excel Built-in Normal" xfId="39" xr:uid="{D7E0C337-4D18-494C-9499-2C06C74C1335}"/>
    <cellStyle name="Excel Built-in Normal 2" xfId="40" xr:uid="{B9E60F4A-35D2-4F7A-ADEA-E0DD55AFDB39}"/>
    <cellStyle name="Excel_BuiltIn_Percent" xfId="41" xr:uid="{704F8D00-1B03-4357-A38A-687A175AA13A}"/>
    <cellStyle name="Heading" xfId="42" xr:uid="{0790D565-0408-441A-8493-304238BA12BF}"/>
    <cellStyle name="Heading1" xfId="43" xr:uid="{1B53D778-F6A8-48D2-A387-21AF1AEA2B0A}"/>
    <cellStyle name="Incorreto 2" xfId="44" xr:uid="{F0992126-171E-4E80-82A8-9FF472103EC9}"/>
    <cellStyle name="Moeda 2" xfId="45" xr:uid="{96B6AB4D-401A-41EF-AF98-97B7D1736FDF}"/>
    <cellStyle name="Moeda 2 2 2 2" xfId="2" xr:uid="{00000000-0005-0000-0000-000000000000}"/>
    <cellStyle name="Moeda 3 2" xfId="3" xr:uid="{00000000-0005-0000-0000-000001000000}"/>
    <cellStyle name="Neutra 2" xfId="46" xr:uid="{94C07A2D-EBA5-4E7B-86ED-0CBE6C19D72D}"/>
    <cellStyle name="Normal" xfId="0" builtinId="0"/>
    <cellStyle name="Normal 10" xfId="75" xr:uid="{DB2208F3-AB8A-4F3F-BB1B-B91D89A7C644}"/>
    <cellStyle name="Normal 2" xfId="5" xr:uid="{00000000-0005-0000-0000-000003000000}"/>
    <cellStyle name="Normal 2 2" xfId="48" xr:uid="{C1371D58-15D0-47A2-9787-914CF5A1E3E8}"/>
    <cellStyle name="Normal 2 2 2" xfId="49" xr:uid="{2CEE11D7-1EAB-4F09-9AE9-1AA6B76B2601}"/>
    <cellStyle name="Normal 2 3" xfId="69" xr:uid="{D35A0772-80D3-4905-B5A1-4058A8E0C7E5}"/>
    <cellStyle name="Normal 2 4" xfId="70" xr:uid="{3CE1CB4A-0EB8-4C8A-BD9B-D964ADED3AA6}"/>
    <cellStyle name="Normal 2 5" xfId="6" xr:uid="{E89B231C-F134-4F0E-921C-568F42D2A0ED}"/>
    <cellStyle name="Normal 2 6" xfId="47" xr:uid="{53CF2217-809E-4F71-ADDB-FC96D0BEE205}"/>
    <cellStyle name="Normal 3" xfId="50" xr:uid="{82B6F204-CD4D-4B43-BE34-1A46BE98866C}"/>
    <cellStyle name="Normal 4" xfId="7" xr:uid="{1E06F3A7-45B3-491E-AD55-0D5CCC68B3D0}"/>
    <cellStyle name="Normal 5" xfId="66" xr:uid="{9AC9E03F-3030-4168-84B0-82C66E8C3B91}"/>
    <cellStyle name="Normal 5 2" xfId="68" xr:uid="{8B39392C-A9EB-4A3A-93ED-159A0CDCEEA8}"/>
    <cellStyle name="Normal 5 3" xfId="73" xr:uid="{B7A06269-B0C8-4C70-BEDA-44C7C9B194AC}"/>
    <cellStyle name="Normal 5 4" xfId="71" xr:uid="{B0FB47BE-7624-4DAD-B5C8-B3C2B978F81B}"/>
    <cellStyle name="Normal 6" xfId="67" xr:uid="{B71ADF6B-7C6B-4D65-99B5-D2B175CB4882}"/>
    <cellStyle name="Normal 6 2" xfId="74" xr:uid="{B1C5A149-68BA-46BE-AD8C-805983E34B1C}"/>
    <cellStyle name="Normal 6 3" xfId="72" xr:uid="{4B50C8A0-A35D-4F30-AFBF-75788A3278EC}"/>
    <cellStyle name="Normal 77" xfId="4" xr:uid="{00000000-0005-0000-0000-000004000000}"/>
    <cellStyle name="Nota 2" xfId="51" xr:uid="{6E25DCA5-D1FF-4FAF-A566-B80FFB2DBCA7}"/>
    <cellStyle name="NOVO" xfId="52" xr:uid="{E64F6FD6-4BAC-41A8-87B7-B1244A02D57C}"/>
    <cellStyle name="Result" xfId="53" xr:uid="{EBAABF36-562E-4CB0-80E9-3BE3D0941103}"/>
    <cellStyle name="Result2" xfId="54" xr:uid="{A30A90A9-9B87-4EC6-9008-9CB8402F6FFD}"/>
    <cellStyle name="Saída 2" xfId="55" xr:uid="{1DDB0C87-CE4E-407A-A383-974FC6AC4294}"/>
    <cellStyle name="Texto de Aviso 2" xfId="56" xr:uid="{5EE12E4A-53C1-4253-AB15-D8AB5A98EB3A}"/>
    <cellStyle name="Texto Explicativo 2" xfId="57" xr:uid="{C0A28198-E4DD-405D-867F-4EBC295F48D7}"/>
    <cellStyle name="Título 1 1" xfId="59" xr:uid="{6B8A0C2A-5100-4F5D-BBA5-D90764888606}"/>
    <cellStyle name="Título 1 2" xfId="58" xr:uid="{C6B4CFEA-07EE-4B7A-A50C-4C21C36DC2B4}"/>
    <cellStyle name="Título 2 2" xfId="60" xr:uid="{48A3DFEA-2E55-41CF-94CC-CA1591DE4C7B}"/>
    <cellStyle name="Título 3 2" xfId="61" xr:uid="{47759C55-15A2-45CA-A2B7-434452C5B451}"/>
    <cellStyle name="Título 4 2" xfId="62" xr:uid="{821DB4BF-4C01-436F-9259-EE13608486C6}"/>
    <cellStyle name="Total 2" xfId="63" xr:uid="{307AE861-29BD-4151-857A-100EC7BCBD42}"/>
    <cellStyle name="Vírgula" xfId="1" builtinId="3"/>
    <cellStyle name="Währung [0]_Angebot" xfId="64" xr:uid="{1CB37201-EF4F-48E0-9761-4667304D43D2}"/>
    <cellStyle name="Währung_Angebot" xfId="65" xr:uid="{756E69B5-BB4E-44AA-AC4E-26800740F6FF}"/>
  </cellStyles>
  <dxfs count="0"/>
  <tableStyles count="0" defaultTableStyle="TableStyleMedium2" defaultPivotStyle="PivotStyleLight16"/>
  <colors>
    <mruColors>
      <color rgb="FF8AC3F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1</xdr:col>
      <xdr:colOff>781050</xdr:colOff>
      <xdr:row>1</xdr:row>
      <xdr:rowOff>142875</xdr:rowOff>
    </xdr:from>
    <xdr:to>
      <xdr:col>2</xdr:col>
      <xdr:colOff>1287479</xdr:colOff>
      <xdr:row>1</xdr:row>
      <xdr:rowOff>1257300</xdr:rowOff>
    </xdr:to>
    <xdr:pic>
      <xdr:nvPicPr>
        <xdr:cNvPr id="3" name="Imagem 2">
          <a:extLst>
            <a:ext uri="{FF2B5EF4-FFF2-40B4-BE49-F238E27FC236}">
              <a16:creationId xmlns:a16="http://schemas.microsoft.com/office/drawing/2014/main" id="{31560E3E-0C24-B992-CEFB-91849F7B9CE1}"/>
            </a:ext>
          </a:extLst>
        </xdr:cNvPr>
        <xdr:cNvPicPr>
          <a:picLocks noChangeAspect="1"/>
        </xdr:cNvPicPr>
      </xdr:nvPicPr>
      <xdr:blipFill>
        <a:blip xmlns:r="http://schemas.openxmlformats.org/officeDocument/2006/relationships" r:embed="rId1"/>
        <a:srcRect/>
        <a:stretch>
          <a:fillRect/>
        </a:stretch>
      </xdr:blipFill>
      <xdr:spPr bwMode="auto">
        <a:xfrm>
          <a:off x="847725" y="238125"/>
          <a:ext cx="1325579" cy="1114425"/>
        </a:xfrm>
        <a:prstGeom prst="rect">
          <a:avLst/>
        </a:prstGeom>
        <a:noFill/>
        <a:ln w="9525">
          <a:noFill/>
          <a:miter lim="800000"/>
          <a:headEnd/>
          <a:tailEnd/>
        </a:ln>
      </xdr:spPr>
    </xdr:pic>
    <xdr:clientData/>
  </xdr:twoCellAnchor>
  <xdr:twoCellAnchor editAs="oneCell">
    <xdr:from>
      <xdr:col>7</xdr:col>
      <xdr:colOff>409575</xdr:colOff>
      <xdr:row>1</xdr:row>
      <xdr:rowOff>285750</xdr:rowOff>
    </xdr:from>
    <xdr:to>
      <xdr:col>9</xdr:col>
      <xdr:colOff>622041</xdr:colOff>
      <xdr:row>1</xdr:row>
      <xdr:rowOff>1123950</xdr:rowOff>
    </xdr:to>
    <xdr:pic>
      <xdr:nvPicPr>
        <xdr:cNvPr id="4" name="Imagem 3">
          <a:extLst>
            <a:ext uri="{FF2B5EF4-FFF2-40B4-BE49-F238E27FC236}">
              <a16:creationId xmlns:a16="http://schemas.microsoft.com/office/drawing/2014/main" id="{AFA6A6CC-D241-CAF0-094D-8E190C11E1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391775" y="381000"/>
          <a:ext cx="2488941" cy="838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790575</xdr:colOff>
      <xdr:row>1</xdr:row>
      <xdr:rowOff>104775</xdr:rowOff>
    </xdr:from>
    <xdr:to>
      <xdr:col>2</xdr:col>
      <xdr:colOff>1297004</xdr:colOff>
      <xdr:row>1</xdr:row>
      <xdr:rowOff>1219200</xdr:rowOff>
    </xdr:to>
    <xdr:pic>
      <xdr:nvPicPr>
        <xdr:cNvPr id="5" name="Imagem 4">
          <a:extLst>
            <a:ext uri="{FF2B5EF4-FFF2-40B4-BE49-F238E27FC236}">
              <a16:creationId xmlns:a16="http://schemas.microsoft.com/office/drawing/2014/main" id="{F26EBA33-DF8C-4DBD-BC55-20AF88B3A114}"/>
            </a:ext>
          </a:extLst>
        </xdr:cNvPr>
        <xdr:cNvPicPr>
          <a:picLocks noChangeAspect="1"/>
        </xdr:cNvPicPr>
      </xdr:nvPicPr>
      <xdr:blipFill>
        <a:blip xmlns:r="http://schemas.openxmlformats.org/officeDocument/2006/relationships" r:embed="rId1"/>
        <a:srcRect/>
        <a:stretch>
          <a:fillRect/>
        </a:stretch>
      </xdr:blipFill>
      <xdr:spPr bwMode="auto">
        <a:xfrm>
          <a:off x="857250" y="200025"/>
          <a:ext cx="1325579" cy="1114425"/>
        </a:xfrm>
        <a:prstGeom prst="rect">
          <a:avLst/>
        </a:prstGeom>
        <a:noFill/>
        <a:ln w="9525">
          <a:noFill/>
          <a:miter lim="800000"/>
          <a:headEnd/>
          <a:tailEnd/>
        </a:ln>
      </xdr:spPr>
    </xdr:pic>
    <xdr:clientData/>
  </xdr:twoCellAnchor>
  <xdr:twoCellAnchor editAs="oneCell">
    <xdr:from>
      <xdr:col>7</xdr:col>
      <xdr:colOff>57150</xdr:colOff>
      <xdr:row>1</xdr:row>
      <xdr:rowOff>333375</xdr:rowOff>
    </xdr:from>
    <xdr:to>
      <xdr:col>9</xdr:col>
      <xdr:colOff>317241</xdr:colOff>
      <xdr:row>1</xdr:row>
      <xdr:rowOff>1171575</xdr:rowOff>
    </xdr:to>
    <xdr:pic>
      <xdr:nvPicPr>
        <xdr:cNvPr id="6" name="Imagem 5">
          <a:extLst>
            <a:ext uri="{FF2B5EF4-FFF2-40B4-BE49-F238E27FC236}">
              <a16:creationId xmlns:a16="http://schemas.microsoft.com/office/drawing/2014/main" id="{666CE549-7620-4A83-B212-0D57DB75EDD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991725" y="428625"/>
          <a:ext cx="2488941" cy="838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38100</xdr:colOff>
      <xdr:row>1</xdr:row>
      <xdr:rowOff>123825</xdr:rowOff>
    </xdr:from>
    <xdr:to>
      <xdr:col>2</xdr:col>
      <xdr:colOff>1363679</xdr:colOff>
      <xdr:row>1</xdr:row>
      <xdr:rowOff>1238250</xdr:rowOff>
    </xdr:to>
    <xdr:pic>
      <xdr:nvPicPr>
        <xdr:cNvPr id="5" name="Imagem 4">
          <a:extLst>
            <a:ext uri="{FF2B5EF4-FFF2-40B4-BE49-F238E27FC236}">
              <a16:creationId xmlns:a16="http://schemas.microsoft.com/office/drawing/2014/main" id="{F20ABB29-EE74-4793-BD01-7215A88B19CB}"/>
            </a:ext>
          </a:extLst>
        </xdr:cNvPr>
        <xdr:cNvPicPr>
          <a:picLocks noChangeAspect="1"/>
        </xdr:cNvPicPr>
      </xdr:nvPicPr>
      <xdr:blipFill>
        <a:blip xmlns:r="http://schemas.openxmlformats.org/officeDocument/2006/relationships" r:embed="rId1"/>
        <a:srcRect/>
        <a:stretch>
          <a:fillRect/>
        </a:stretch>
      </xdr:blipFill>
      <xdr:spPr bwMode="auto">
        <a:xfrm>
          <a:off x="923925" y="219075"/>
          <a:ext cx="1325579" cy="1114425"/>
        </a:xfrm>
        <a:prstGeom prst="rect">
          <a:avLst/>
        </a:prstGeom>
        <a:noFill/>
        <a:ln w="9525">
          <a:noFill/>
          <a:miter lim="800000"/>
          <a:headEnd/>
          <a:tailEnd/>
        </a:ln>
      </xdr:spPr>
    </xdr:pic>
    <xdr:clientData/>
  </xdr:twoCellAnchor>
  <xdr:twoCellAnchor editAs="oneCell">
    <xdr:from>
      <xdr:col>7</xdr:col>
      <xdr:colOff>28575</xdr:colOff>
      <xdr:row>1</xdr:row>
      <xdr:rowOff>266700</xdr:rowOff>
    </xdr:from>
    <xdr:to>
      <xdr:col>9</xdr:col>
      <xdr:colOff>287109</xdr:colOff>
      <xdr:row>1</xdr:row>
      <xdr:rowOff>1108021</xdr:rowOff>
    </xdr:to>
    <xdr:pic>
      <xdr:nvPicPr>
        <xdr:cNvPr id="7" name="Imagem 6">
          <a:extLst>
            <a:ext uri="{FF2B5EF4-FFF2-40B4-BE49-F238E27FC236}">
              <a16:creationId xmlns:a16="http://schemas.microsoft.com/office/drawing/2014/main" id="{365A4DF8-A361-0534-14B5-12ACD24A6287}"/>
            </a:ext>
          </a:extLst>
        </xdr:cNvPr>
        <xdr:cNvPicPr>
          <a:picLocks noChangeAspect="1"/>
        </xdr:cNvPicPr>
      </xdr:nvPicPr>
      <xdr:blipFill>
        <a:blip xmlns:r="http://schemas.openxmlformats.org/officeDocument/2006/relationships" r:embed="rId2"/>
        <a:stretch>
          <a:fillRect/>
        </a:stretch>
      </xdr:blipFill>
      <xdr:spPr>
        <a:xfrm>
          <a:off x="9963150" y="361950"/>
          <a:ext cx="2487384" cy="84132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9525</xdr:colOff>
      <xdr:row>1</xdr:row>
      <xdr:rowOff>114300</xdr:rowOff>
    </xdr:from>
    <xdr:to>
      <xdr:col>2</xdr:col>
      <xdr:colOff>1335104</xdr:colOff>
      <xdr:row>1</xdr:row>
      <xdr:rowOff>1228725</xdr:rowOff>
    </xdr:to>
    <xdr:pic>
      <xdr:nvPicPr>
        <xdr:cNvPr id="5" name="Imagem 4">
          <a:extLst>
            <a:ext uri="{FF2B5EF4-FFF2-40B4-BE49-F238E27FC236}">
              <a16:creationId xmlns:a16="http://schemas.microsoft.com/office/drawing/2014/main" id="{51175793-9F92-42FE-A6D8-4946034E9455}"/>
            </a:ext>
          </a:extLst>
        </xdr:cNvPr>
        <xdr:cNvPicPr>
          <a:picLocks noChangeAspect="1"/>
        </xdr:cNvPicPr>
      </xdr:nvPicPr>
      <xdr:blipFill>
        <a:blip xmlns:r="http://schemas.openxmlformats.org/officeDocument/2006/relationships" r:embed="rId1"/>
        <a:srcRect/>
        <a:stretch>
          <a:fillRect/>
        </a:stretch>
      </xdr:blipFill>
      <xdr:spPr bwMode="auto">
        <a:xfrm>
          <a:off x="895350" y="209550"/>
          <a:ext cx="1325579" cy="1114425"/>
        </a:xfrm>
        <a:prstGeom prst="rect">
          <a:avLst/>
        </a:prstGeom>
        <a:noFill/>
        <a:ln w="9525">
          <a:noFill/>
          <a:miter lim="800000"/>
          <a:headEnd/>
          <a:tailEnd/>
        </a:ln>
      </xdr:spPr>
    </xdr:pic>
    <xdr:clientData/>
  </xdr:twoCellAnchor>
  <xdr:twoCellAnchor editAs="oneCell">
    <xdr:from>
      <xdr:col>7</xdr:col>
      <xdr:colOff>47625</xdr:colOff>
      <xdr:row>1</xdr:row>
      <xdr:rowOff>266700</xdr:rowOff>
    </xdr:from>
    <xdr:to>
      <xdr:col>9</xdr:col>
      <xdr:colOff>306159</xdr:colOff>
      <xdr:row>1</xdr:row>
      <xdr:rowOff>1108021</xdr:rowOff>
    </xdr:to>
    <xdr:pic>
      <xdr:nvPicPr>
        <xdr:cNvPr id="8" name="Imagem 7">
          <a:extLst>
            <a:ext uri="{FF2B5EF4-FFF2-40B4-BE49-F238E27FC236}">
              <a16:creationId xmlns:a16="http://schemas.microsoft.com/office/drawing/2014/main" id="{02052417-9FBD-4C24-855E-948B3D31FB7E}"/>
            </a:ext>
          </a:extLst>
        </xdr:cNvPr>
        <xdr:cNvPicPr>
          <a:picLocks noChangeAspect="1"/>
        </xdr:cNvPicPr>
      </xdr:nvPicPr>
      <xdr:blipFill>
        <a:blip xmlns:r="http://schemas.openxmlformats.org/officeDocument/2006/relationships" r:embed="rId2"/>
        <a:stretch>
          <a:fillRect/>
        </a:stretch>
      </xdr:blipFill>
      <xdr:spPr>
        <a:xfrm>
          <a:off x="9982200" y="361950"/>
          <a:ext cx="2487384" cy="841321"/>
        </a:xfrm>
        <a:prstGeom prst="rect">
          <a:avLst/>
        </a:prstGeom>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BE5D56-A47E-4CCD-A5A6-5565C73EBFE8}">
  <dimension ref="A1:J129"/>
  <sheetViews>
    <sheetView showGridLines="0" tabSelected="1" topLeftCell="A10" zoomScaleNormal="100" workbookViewId="0">
      <selection activeCell="L77" sqref="L77"/>
    </sheetView>
  </sheetViews>
  <sheetFormatPr defaultRowHeight="15"/>
  <cols>
    <col min="1" max="1" width="1" customWidth="1"/>
    <col min="2" max="2" width="12.28515625" customWidth="1"/>
    <col min="3" max="3" width="98.5703125" customWidth="1"/>
    <col min="4" max="4" width="8.7109375" customWidth="1"/>
    <col min="5" max="5" width="11.7109375" customWidth="1"/>
    <col min="6" max="8" width="17.42578125" customWidth="1"/>
    <col min="9" max="9" width="16.7109375" customWidth="1"/>
    <col min="10" max="10" width="21.42578125" customWidth="1"/>
  </cols>
  <sheetData>
    <row r="1" spans="1:10" ht="7.5" customHeight="1"/>
    <row r="2" spans="1:10" ht="105" customHeight="1">
      <c r="B2" s="49"/>
      <c r="C2" s="49"/>
      <c r="D2" s="49"/>
      <c r="E2" s="49"/>
      <c r="F2" s="49"/>
      <c r="G2" s="49"/>
      <c r="H2" s="49"/>
      <c r="I2" s="49"/>
      <c r="J2" s="49"/>
    </row>
    <row r="3" spans="1:10" ht="24.95" customHeight="1">
      <c r="B3" s="50" t="s">
        <v>181</v>
      </c>
      <c r="C3" s="50"/>
      <c r="D3" s="50"/>
      <c r="E3" s="50"/>
      <c r="F3" s="50"/>
      <c r="G3" s="50"/>
      <c r="H3" s="50"/>
      <c r="I3" s="50"/>
      <c r="J3" s="50"/>
    </row>
    <row r="4" spans="1:10" ht="24.95" customHeight="1">
      <c r="B4" s="50" t="s">
        <v>184</v>
      </c>
      <c r="C4" s="50"/>
      <c r="D4" s="50"/>
      <c r="E4" s="50"/>
      <c r="F4" s="50"/>
      <c r="G4" s="50"/>
      <c r="H4" s="50"/>
      <c r="I4" s="50"/>
      <c r="J4" s="50"/>
    </row>
    <row r="5" spans="1:10" ht="24.95" customHeight="1">
      <c r="B5" s="44" t="s">
        <v>188</v>
      </c>
      <c r="C5" s="45"/>
      <c r="D5" s="46" t="s">
        <v>182</v>
      </c>
      <c r="E5" s="47"/>
      <c r="F5" s="47"/>
      <c r="G5" s="47"/>
      <c r="H5" s="47"/>
      <c r="I5" s="47"/>
      <c r="J5" s="48"/>
    </row>
    <row r="6" spans="1:10">
      <c r="A6" s="2"/>
      <c r="B6" s="51" t="s">
        <v>169</v>
      </c>
      <c r="C6" s="51" t="s">
        <v>168</v>
      </c>
      <c r="D6" s="51" t="s">
        <v>0</v>
      </c>
      <c r="E6" s="53" t="s">
        <v>1</v>
      </c>
      <c r="F6" s="51" t="s">
        <v>170</v>
      </c>
      <c r="G6" s="57" t="s">
        <v>187</v>
      </c>
      <c r="H6" s="51" t="s">
        <v>171</v>
      </c>
      <c r="I6" s="51" t="s">
        <v>172</v>
      </c>
      <c r="J6" s="55" t="s">
        <v>180</v>
      </c>
    </row>
    <row r="7" spans="1:10">
      <c r="A7" s="2"/>
      <c r="B7" s="52"/>
      <c r="C7" s="52"/>
      <c r="D7" s="52"/>
      <c r="E7" s="54"/>
      <c r="F7" s="52"/>
      <c r="G7" s="51"/>
      <c r="H7" s="52"/>
      <c r="I7" s="52"/>
      <c r="J7" s="56"/>
    </row>
    <row r="8" spans="1:10" s="33" customFormat="1">
      <c r="A8" s="2"/>
      <c r="B8" s="29">
        <v>1</v>
      </c>
      <c r="C8" s="30" t="s">
        <v>2</v>
      </c>
      <c r="D8" s="29"/>
      <c r="E8" s="31"/>
      <c r="F8" s="32"/>
      <c r="G8" s="32"/>
      <c r="H8" s="32"/>
      <c r="I8" s="27"/>
      <c r="J8" s="28"/>
    </row>
    <row r="9" spans="1:10" ht="38.25">
      <c r="A9" s="2"/>
      <c r="B9" s="21" t="s">
        <v>3</v>
      </c>
      <c r="C9" s="13" t="s">
        <v>4</v>
      </c>
      <c r="D9" s="22" t="s">
        <v>13</v>
      </c>
      <c r="E9" s="15">
        <v>1</v>
      </c>
      <c r="F9" s="23">
        <v>7306.4250000000002</v>
      </c>
      <c r="G9" s="23">
        <v>334.00799999999998</v>
      </c>
      <c r="H9" s="23">
        <v>5914.7249999999995</v>
      </c>
      <c r="I9" s="23">
        <f>SUM(F9:H9)</f>
        <v>13555.157999999999</v>
      </c>
      <c r="J9" s="23">
        <f>I9*E9</f>
        <v>13555.157999999999</v>
      </c>
    </row>
    <row r="10" spans="1:10" ht="38.25">
      <c r="A10" s="2"/>
      <c r="B10" s="21" t="s">
        <v>14</v>
      </c>
      <c r="C10" s="14" t="s">
        <v>5</v>
      </c>
      <c r="D10" s="22" t="s">
        <v>13</v>
      </c>
      <c r="E10" s="15">
        <v>1</v>
      </c>
      <c r="F10" s="23">
        <v>7723.35</v>
      </c>
      <c r="G10" s="23">
        <v>340.1112</v>
      </c>
      <c r="H10" s="23">
        <v>6022.8024999999998</v>
      </c>
      <c r="I10" s="23">
        <f t="shared" ref="I10:I17" si="0">SUM(F10:H10)</f>
        <v>14086.2637</v>
      </c>
      <c r="J10" s="23">
        <f t="shared" ref="J10:J17" si="1">I10*E10</f>
        <v>14086.2637</v>
      </c>
    </row>
    <row r="11" spans="1:10" ht="38.25">
      <c r="A11" s="2"/>
      <c r="B11" s="21" t="s">
        <v>15</v>
      </c>
      <c r="C11" s="13" t="s">
        <v>6</v>
      </c>
      <c r="D11" s="22" t="s">
        <v>13</v>
      </c>
      <c r="E11" s="15">
        <v>3</v>
      </c>
      <c r="F11" s="23">
        <v>669.57</v>
      </c>
      <c r="G11" s="23">
        <v>15.67296</v>
      </c>
      <c r="H11" s="23">
        <v>277.54199999999997</v>
      </c>
      <c r="I11" s="23">
        <f t="shared" si="0"/>
        <v>962.78495999999996</v>
      </c>
      <c r="J11" s="23">
        <f t="shared" si="1"/>
        <v>2888.3548799999999</v>
      </c>
    </row>
    <row r="12" spans="1:10" ht="51">
      <c r="A12" s="2"/>
      <c r="B12" s="21" t="s">
        <v>16</v>
      </c>
      <c r="C12" s="14" t="s">
        <v>7</v>
      </c>
      <c r="D12" s="22" t="s">
        <v>13</v>
      </c>
      <c r="E12" s="15">
        <v>1</v>
      </c>
      <c r="F12" s="23">
        <v>1119.9204999999999</v>
      </c>
      <c r="G12" s="23">
        <v>49.317600000000006</v>
      </c>
      <c r="H12" s="23">
        <v>873.33249999999998</v>
      </c>
      <c r="I12" s="23">
        <f t="shared" si="0"/>
        <v>2042.5706</v>
      </c>
      <c r="J12" s="23">
        <f t="shared" si="1"/>
        <v>2042.5706</v>
      </c>
    </row>
    <row r="13" spans="1:10" ht="38.25">
      <c r="A13" s="2"/>
      <c r="B13" s="21" t="s">
        <v>17</v>
      </c>
      <c r="C13" s="14" t="s">
        <v>8</v>
      </c>
      <c r="D13" s="22" t="s">
        <v>13</v>
      </c>
      <c r="E13" s="15">
        <v>17</v>
      </c>
      <c r="F13" s="23">
        <v>59.16</v>
      </c>
      <c r="G13" s="23">
        <v>2.7048000000000001</v>
      </c>
      <c r="H13" s="23">
        <v>47.897500000000001</v>
      </c>
      <c r="I13" s="23">
        <f t="shared" si="0"/>
        <v>109.7623</v>
      </c>
      <c r="J13" s="23">
        <f t="shared" si="1"/>
        <v>1865.9591</v>
      </c>
    </row>
    <row r="14" spans="1:10" ht="38.25">
      <c r="A14" s="2"/>
      <c r="B14" s="21" t="s">
        <v>18</v>
      </c>
      <c r="C14" s="14" t="s">
        <v>9</v>
      </c>
      <c r="D14" s="22" t="s">
        <v>13</v>
      </c>
      <c r="E14" s="15">
        <v>22</v>
      </c>
      <c r="F14" s="23">
        <v>14.0174</v>
      </c>
      <c r="G14" s="23">
        <v>0.61727999999999994</v>
      </c>
      <c r="H14" s="23">
        <v>10.930999999999999</v>
      </c>
      <c r="I14" s="23">
        <f t="shared" si="0"/>
        <v>25.56568</v>
      </c>
      <c r="J14" s="23">
        <f t="shared" si="1"/>
        <v>562.44496000000004</v>
      </c>
    </row>
    <row r="15" spans="1:10" ht="38.25">
      <c r="A15" s="2"/>
      <c r="B15" s="21" t="s">
        <v>19</v>
      </c>
      <c r="C15" s="13" t="s">
        <v>10</v>
      </c>
      <c r="D15" s="22" t="s">
        <v>13</v>
      </c>
      <c r="E15" s="15">
        <v>1</v>
      </c>
      <c r="F15" s="23">
        <v>681.34500000000003</v>
      </c>
      <c r="G15" s="23">
        <v>31.147199999999998</v>
      </c>
      <c r="H15" s="23">
        <v>551.56499999999994</v>
      </c>
      <c r="I15" s="23">
        <f t="shared" si="0"/>
        <v>1264.0572</v>
      </c>
      <c r="J15" s="23">
        <f t="shared" si="1"/>
        <v>1264.0572</v>
      </c>
    </row>
    <row r="16" spans="1:10" ht="38.25">
      <c r="A16" s="2"/>
      <c r="B16" s="21" t="s">
        <v>20</v>
      </c>
      <c r="C16" s="13" t="s">
        <v>11</v>
      </c>
      <c r="D16" s="22" t="s">
        <v>13</v>
      </c>
      <c r="E16" s="15">
        <v>1</v>
      </c>
      <c r="F16" s="23">
        <v>5140.0230000000001</v>
      </c>
      <c r="G16" s="23">
        <v>234.97248000000002</v>
      </c>
      <c r="H16" s="23">
        <v>4160.9710000000005</v>
      </c>
      <c r="I16" s="23">
        <f t="shared" si="0"/>
        <v>9535.966480000001</v>
      </c>
      <c r="J16" s="23">
        <f t="shared" si="1"/>
        <v>9535.966480000001</v>
      </c>
    </row>
    <row r="17" spans="1:10" ht="25.5">
      <c r="A17" s="2"/>
      <c r="B17" s="21" t="s">
        <v>21</v>
      </c>
      <c r="C17" s="13" t="s">
        <v>12</v>
      </c>
      <c r="D17" s="22" t="s">
        <v>13</v>
      </c>
      <c r="E17" s="15">
        <v>1</v>
      </c>
      <c r="F17" s="23">
        <v>1106.07</v>
      </c>
      <c r="G17" s="23">
        <v>50.563200000000002</v>
      </c>
      <c r="H17" s="23">
        <v>895.3900000000001</v>
      </c>
      <c r="I17" s="23">
        <f t="shared" si="0"/>
        <v>2052.0232000000001</v>
      </c>
      <c r="J17" s="23">
        <f t="shared" si="1"/>
        <v>2052.0232000000001</v>
      </c>
    </row>
    <row r="18" spans="1:10">
      <c r="A18" s="2"/>
      <c r="B18" s="35"/>
      <c r="C18" s="36" t="s">
        <v>173</v>
      </c>
      <c r="D18" s="37"/>
      <c r="E18" s="37"/>
      <c r="F18" s="38"/>
      <c r="G18" s="38"/>
      <c r="H18" s="38"/>
      <c r="I18" s="39"/>
      <c r="J18" s="40">
        <f>SUM(J9:J17)</f>
        <v>47852.798120000007</v>
      </c>
    </row>
    <row r="19" spans="1:10" s="33" customFormat="1">
      <c r="A19" s="2"/>
      <c r="B19" s="29">
        <v>2</v>
      </c>
      <c r="C19" s="30" t="s">
        <v>22</v>
      </c>
      <c r="D19" s="29"/>
      <c r="E19" s="31"/>
      <c r="F19" s="32"/>
      <c r="G19" s="32"/>
      <c r="H19" s="32"/>
      <c r="I19" s="27"/>
      <c r="J19" s="28"/>
    </row>
    <row r="20" spans="1:10" ht="25.5">
      <c r="A20" s="2"/>
      <c r="B20" s="21" t="s">
        <v>32</v>
      </c>
      <c r="C20" s="24" t="s">
        <v>23</v>
      </c>
      <c r="D20" s="22" t="s">
        <v>13</v>
      </c>
      <c r="E20" s="15">
        <v>1</v>
      </c>
      <c r="F20" s="23">
        <v>32.296700000000001</v>
      </c>
      <c r="G20" s="23">
        <v>1.4222399999999999</v>
      </c>
      <c r="H20" s="23">
        <v>25.185499999999998</v>
      </c>
      <c r="I20" s="23">
        <f t="shared" ref="I20:I28" si="2">SUM(F20:H20)</f>
        <v>58.904440000000001</v>
      </c>
      <c r="J20" s="23">
        <f t="shared" ref="J20:J28" si="3">I20*E20</f>
        <v>58.904440000000001</v>
      </c>
    </row>
    <row r="21" spans="1:10" ht="25.5">
      <c r="A21" s="2"/>
      <c r="B21" s="21" t="s">
        <v>35</v>
      </c>
      <c r="C21" s="24" t="s">
        <v>174</v>
      </c>
      <c r="D21" s="22" t="s">
        <v>13</v>
      </c>
      <c r="E21" s="15">
        <v>1</v>
      </c>
      <c r="F21" s="23">
        <v>39.353999999999999</v>
      </c>
      <c r="G21" s="23">
        <v>1.79904</v>
      </c>
      <c r="H21" s="23">
        <v>31.857999999999997</v>
      </c>
      <c r="I21" s="23">
        <f t="shared" si="2"/>
        <v>73.011039999999994</v>
      </c>
      <c r="J21" s="23">
        <f t="shared" si="3"/>
        <v>73.011039999999994</v>
      </c>
    </row>
    <row r="22" spans="1:10" ht="38.25">
      <c r="A22" s="2"/>
      <c r="B22" s="21" t="s">
        <v>36</v>
      </c>
      <c r="C22" s="24" t="s">
        <v>175</v>
      </c>
      <c r="D22" s="22" t="s">
        <v>26</v>
      </c>
      <c r="E22" s="15">
        <v>49</v>
      </c>
      <c r="F22" s="23">
        <v>66.871499999999997</v>
      </c>
      <c r="G22" s="23">
        <v>2.9448000000000003</v>
      </c>
      <c r="H22" s="23">
        <v>52.147500000000001</v>
      </c>
      <c r="I22" s="23">
        <f t="shared" si="2"/>
        <v>121.96379999999999</v>
      </c>
      <c r="J22" s="23">
        <f t="shared" si="3"/>
        <v>5976.2261999999992</v>
      </c>
    </row>
    <row r="23" spans="1:10" ht="25.5">
      <c r="A23" s="2"/>
      <c r="B23" s="21" t="s">
        <v>33</v>
      </c>
      <c r="C23" s="24" t="s">
        <v>176</v>
      </c>
      <c r="D23" s="22" t="s">
        <v>13</v>
      </c>
      <c r="E23" s="15">
        <v>4</v>
      </c>
      <c r="F23" s="23">
        <v>41.076000000000001</v>
      </c>
      <c r="G23" s="23">
        <v>1.8777599999999999</v>
      </c>
      <c r="H23" s="23">
        <v>33.251999999999995</v>
      </c>
      <c r="I23" s="23">
        <f t="shared" si="2"/>
        <v>76.205759999999998</v>
      </c>
      <c r="J23" s="23">
        <f t="shared" si="3"/>
        <v>304.82303999999999</v>
      </c>
    </row>
    <row r="24" spans="1:10" ht="25.5">
      <c r="A24" s="2"/>
      <c r="B24" s="21" t="s">
        <v>37</v>
      </c>
      <c r="C24" s="24" t="s">
        <v>177</v>
      </c>
      <c r="D24" s="22" t="s">
        <v>13</v>
      </c>
      <c r="E24" s="15">
        <v>4</v>
      </c>
      <c r="F24" s="23">
        <v>36.75</v>
      </c>
      <c r="G24" s="23">
        <v>1.68</v>
      </c>
      <c r="H24" s="23">
        <v>29.75</v>
      </c>
      <c r="I24" s="23">
        <f t="shared" si="2"/>
        <v>68.180000000000007</v>
      </c>
      <c r="J24" s="23">
        <f t="shared" si="3"/>
        <v>272.72000000000003</v>
      </c>
    </row>
    <row r="25" spans="1:10" ht="25.5">
      <c r="A25" s="2"/>
      <c r="B25" s="21" t="s">
        <v>38</v>
      </c>
      <c r="C25" s="24" t="s">
        <v>178</v>
      </c>
      <c r="D25" s="22" t="s">
        <v>13</v>
      </c>
      <c r="E25" s="15">
        <v>16</v>
      </c>
      <c r="F25" s="23">
        <v>42.64</v>
      </c>
      <c r="G25" s="23">
        <v>1.8777599999999999</v>
      </c>
      <c r="H25" s="23">
        <v>33.251999999999995</v>
      </c>
      <c r="I25" s="23">
        <f t="shared" si="2"/>
        <v>77.769759999999991</v>
      </c>
      <c r="J25" s="23">
        <f t="shared" si="3"/>
        <v>1244.3161599999999</v>
      </c>
    </row>
    <row r="26" spans="1:10" ht="25.5">
      <c r="A26" s="2"/>
      <c r="B26" s="21" t="s">
        <v>39</v>
      </c>
      <c r="C26" s="24" t="s">
        <v>179</v>
      </c>
      <c r="D26" s="22" t="s">
        <v>13</v>
      </c>
      <c r="E26" s="15">
        <v>9</v>
      </c>
      <c r="F26" s="23">
        <v>33.043500000000002</v>
      </c>
      <c r="G26" s="23">
        <v>1.5105599999999999</v>
      </c>
      <c r="H26" s="23">
        <v>26.749499999999998</v>
      </c>
      <c r="I26" s="23">
        <f t="shared" si="2"/>
        <v>61.303559999999997</v>
      </c>
      <c r="J26" s="23">
        <f t="shared" si="3"/>
        <v>551.73203999999998</v>
      </c>
    </row>
    <row r="27" spans="1:10" ht="25.5">
      <c r="A27" s="2"/>
      <c r="B27" s="21" t="s">
        <v>40</v>
      </c>
      <c r="C27" s="24" t="s">
        <v>31</v>
      </c>
      <c r="D27" s="22" t="s">
        <v>13</v>
      </c>
      <c r="E27" s="15">
        <v>25</v>
      </c>
      <c r="F27" s="23">
        <v>11.5322</v>
      </c>
      <c r="G27" s="23">
        <v>0.50784000000000007</v>
      </c>
      <c r="H27" s="23">
        <v>8.9930000000000003</v>
      </c>
      <c r="I27" s="23">
        <f t="shared" si="2"/>
        <v>21.03304</v>
      </c>
      <c r="J27" s="23">
        <f t="shared" si="3"/>
        <v>525.82600000000002</v>
      </c>
    </row>
    <row r="28" spans="1:10">
      <c r="A28" s="2"/>
      <c r="B28" s="21" t="s">
        <v>34</v>
      </c>
      <c r="C28" s="24" t="s">
        <v>152</v>
      </c>
      <c r="D28" s="22" t="s">
        <v>153</v>
      </c>
      <c r="E28" s="15">
        <v>1</v>
      </c>
      <c r="F28" s="23">
        <v>3675</v>
      </c>
      <c r="G28" s="23">
        <v>168</v>
      </c>
      <c r="H28" s="23">
        <v>2975</v>
      </c>
      <c r="I28" s="23">
        <f t="shared" si="2"/>
        <v>6818</v>
      </c>
      <c r="J28" s="23">
        <f t="shared" si="3"/>
        <v>6818</v>
      </c>
    </row>
    <row r="29" spans="1:10">
      <c r="A29" s="2"/>
      <c r="B29" s="35"/>
      <c r="C29" s="36" t="s">
        <v>173</v>
      </c>
      <c r="D29" s="37"/>
      <c r="E29" s="37"/>
      <c r="F29" s="38"/>
      <c r="G29" s="38"/>
      <c r="H29" s="38"/>
      <c r="I29" s="39"/>
      <c r="J29" s="40">
        <f>SUM(J20:J28)</f>
        <v>15825.558919999999</v>
      </c>
    </row>
    <row r="30" spans="1:10" s="33" customFormat="1">
      <c r="A30" s="2"/>
      <c r="B30" s="29">
        <v>3</v>
      </c>
      <c r="C30" s="30" t="s">
        <v>42</v>
      </c>
      <c r="D30" s="29"/>
      <c r="E30" s="31"/>
      <c r="F30" s="32"/>
      <c r="G30" s="32"/>
      <c r="H30" s="32"/>
      <c r="I30" s="27"/>
      <c r="J30" s="28"/>
    </row>
    <row r="31" spans="1:10" ht="25.5">
      <c r="A31" s="2"/>
      <c r="B31" s="21" t="s">
        <v>53</v>
      </c>
      <c r="C31" s="24" t="s">
        <v>43</v>
      </c>
      <c r="D31" s="22" t="s">
        <v>26</v>
      </c>
      <c r="E31" s="15">
        <v>10</v>
      </c>
      <c r="F31" s="23">
        <v>223.45</v>
      </c>
      <c r="G31" s="23">
        <v>9.84</v>
      </c>
      <c r="H31" s="23">
        <v>174.25</v>
      </c>
      <c r="I31" s="23">
        <f t="shared" ref="I31:I38" si="4">SUM(F31:H31)</f>
        <v>407.53999999999996</v>
      </c>
      <c r="J31" s="23">
        <f t="shared" ref="J31:J38" si="5">I31*E31</f>
        <v>4075.3999999999996</v>
      </c>
    </row>
    <row r="32" spans="1:10" ht="25.5">
      <c r="A32" s="2"/>
      <c r="B32" s="21" t="s">
        <v>54</v>
      </c>
      <c r="C32" s="24" t="s">
        <v>44</v>
      </c>
      <c r="D32" s="22" t="s">
        <v>26</v>
      </c>
      <c r="E32" s="15">
        <v>10</v>
      </c>
      <c r="F32" s="23">
        <v>40.424999999999997</v>
      </c>
      <c r="G32" s="23">
        <v>1.8480000000000001</v>
      </c>
      <c r="H32" s="23">
        <v>32.725000000000001</v>
      </c>
      <c r="I32" s="23">
        <f t="shared" si="4"/>
        <v>74.99799999999999</v>
      </c>
      <c r="J32" s="23">
        <f t="shared" si="5"/>
        <v>749.9799999999999</v>
      </c>
    </row>
    <row r="33" spans="1:10" ht="25.5">
      <c r="A33" s="2"/>
      <c r="B33" s="21" t="s">
        <v>55</v>
      </c>
      <c r="C33" s="24" t="s">
        <v>45</v>
      </c>
      <c r="D33" s="22" t="s">
        <v>13</v>
      </c>
      <c r="E33" s="15">
        <v>11</v>
      </c>
      <c r="F33" s="23">
        <v>6.54</v>
      </c>
      <c r="G33" s="23">
        <v>0.28800000000000003</v>
      </c>
      <c r="H33" s="23">
        <v>5.0999999999999996</v>
      </c>
      <c r="I33" s="23">
        <f t="shared" si="4"/>
        <v>11.928000000000001</v>
      </c>
      <c r="J33" s="23">
        <f t="shared" si="5"/>
        <v>131.208</v>
      </c>
    </row>
    <row r="34" spans="1:10">
      <c r="A34" s="2"/>
      <c r="B34" s="21" t="s">
        <v>56</v>
      </c>
      <c r="C34" s="24" t="s">
        <v>46</v>
      </c>
      <c r="D34" s="22" t="s">
        <v>13</v>
      </c>
      <c r="E34" s="15">
        <v>11</v>
      </c>
      <c r="F34" s="23">
        <v>12.6</v>
      </c>
      <c r="G34" s="23">
        <v>0.57600000000000007</v>
      </c>
      <c r="H34" s="23">
        <v>10.199999999999999</v>
      </c>
      <c r="I34" s="23">
        <f t="shared" si="4"/>
        <v>23.375999999999998</v>
      </c>
      <c r="J34" s="23">
        <f t="shared" si="5"/>
        <v>257.13599999999997</v>
      </c>
    </row>
    <row r="35" spans="1:10">
      <c r="A35" s="2"/>
      <c r="B35" s="21" t="s">
        <v>57</v>
      </c>
      <c r="C35" s="24" t="s">
        <v>47</v>
      </c>
      <c r="D35" s="22" t="s">
        <v>13</v>
      </c>
      <c r="E35" s="15">
        <v>11</v>
      </c>
      <c r="F35" s="23">
        <v>9.81</v>
      </c>
      <c r="G35" s="23">
        <v>0.432</v>
      </c>
      <c r="H35" s="23">
        <v>7.6499999999999995</v>
      </c>
      <c r="I35" s="23">
        <f t="shared" si="4"/>
        <v>17.891999999999999</v>
      </c>
      <c r="J35" s="23">
        <f t="shared" si="5"/>
        <v>196.81199999999998</v>
      </c>
    </row>
    <row r="36" spans="1:10">
      <c r="A36" s="2"/>
      <c r="B36" s="21" t="s">
        <v>58</v>
      </c>
      <c r="C36" s="24" t="s">
        <v>48</v>
      </c>
      <c r="D36" s="22" t="s">
        <v>13</v>
      </c>
      <c r="E36" s="15">
        <v>11</v>
      </c>
      <c r="F36" s="23">
        <v>7.35</v>
      </c>
      <c r="G36" s="23">
        <v>0.33600000000000002</v>
      </c>
      <c r="H36" s="23">
        <v>5.95</v>
      </c>
      <c r="I36" s="23">
        <f t="shared" si="4"/>
        <v>13.635999999999999</v>
      </c>
      <c r="J36" s="23">
        <f t="shared" si="5"/>
        <v>149.99599999999998</v>
      </c>
    </row>
    <row r="37" spans="1:10" ht="25.5">
      <c r="A37" s="2"/>
      <c r="B37" s="21" t="s">
        <v>61</v>
      </c>
      <c r="C37" s="24" t="s">
        <v>51</v>
      </c>
      <c r="D37" s="22" t="s">
        <v>26</v>
      </c>
      <c r="E37" s="15">
        <v>52</v>
      </c>
      <c r="F37" s="23">
        <v>18.53</v>
      </c>
      <c r="G37" s="23">
        <v>0.84</v>
      </c>
      <c r="H37" s="23">
        <v>14.875</v>
      </c>
      <c r="I37" s="23">
        <f t="shared" si="4"/>
        <v>34.245000000000005</v>
      </c>
      <c r="J37" s="23">
        <f t="shared" si="5"/>
        <v>1780.7400000000002</v>
      </c>
    </row>
    <row r="38" spans="1:10">
      <c r="A38" s="2"/>
      <c r="B38" s="21" t="s">
        <v>62</v>
      </c>
      <c r="C38" s="25" t="s">
        <v>52</v>
      </c>
      <c r="D38" s="22" t="s">
        <v>13</v>
      </c>
      <c r="E38" s="15">
        <v>3</v>
      </c>
      <c r="F38" s="23">
        <v>825.19500000000005</v>
      </c>
      <c r="G38" s="23">
        <v>37.723199999999999</v>
      </c>
      <c r="H38" s="23">
        <v>668.01499999999999</v>
      </c>
      <c r="I38" s="23">
        <f t="shared" si="4"/>
        <v>1530.9331999999999</v>
      </c>
      <c r="J38" s="23">
        <f t="shared" si="5"/>
        <v>4592.7996000000003</v>
      </c>
    </row>
    <row r="39" spans="1:10">
      <c r="A39" s="2"/>
      <c r="B39" s="35"/>
      <c r="C39" s="36" t="s">
        <v>173</v>
      </c>
      <c r="D39" s="37"/>
      <c r="E39" s="37"/>
      <c r="F39" s="38"/>
      <c r="G39" s="38"/>
      <c r="H39" s="38"/>
      <c r="I39" s="39"/>
      <c r="J39" s="40">
        <f>SUM(J31:J38)</f>
        <v>11934.071599999999</v>
      </c>
    </row>
    <row r="40" spans="1:10" s="33" customFormat="1">
      <c r="A40" s="2"/>
      <c r="B40" s="29">
        <v>4</v>
      </c>
      <c r="C40" s="30" t="s">
        <v>41</v>
      </c>
      <c r="D40" s="29"/>
      <c r="E40" s="31"/>
      <c r="F40" s="32"/>
      <c r="G40" s="32"/>
      <c r="H40" s="32"/>
      <c r="I40" s="27"/>
      <c r="J40" s="28"/>
    </row>
    <row r="41" spans="1:10" ht="25.5">
      <c r="A41" s="2"/>
      <c r="B41" s="21" t="s">
        <v>73</v>
      </c>
      <c r="C41" s="24" t="s">
        <v>63</v>
      </c>
      <c r="D41" s="22" t="s">
        <v>13</v>
      </c>
      <c r="E41" s="15">
        <v>123</v>
      </c>
      <c r="F41" s="23">
        <v>1.0900000000000001</v>
      </c>
      <c r="G41" s="23">
        <v>4.8000000000000001E-2</v>
      </c>
      <c r="H41" s="23">
        <v>0.85</v>
      </c>
      <c r="I41" s="23">
        <f t="shared" ref="I41:I50" si="6">SUM(F41:H41)</f>
        <v>1.988</v>
      </c>
      <c r="J41" s="23">
        <f t="shared" ref="J41:J50" si="7">I41*E41</f>
        <v>244.524</v>
      </c>
    </row>
    <row r="42" spans="1:10">
      <c r="A42" s="2"/>
      <c r="B42" s="21" t="s">
        <v>74</v>
      </c>
      <c r="C42" s="24" t="s">
        <v>64</v>
      </c>
      <c r="D42" s="22" t="s">
        <v>13</v>
      </c>
      <c r="E42" s="15">
        <v>22</v>
      </c>
      <c r="F42" s="23">
        <v>8.61</v>
      </c>
      <c r="G42" s="23">
        <v>0.39359999999999995</v>
      </c>
      <c r="H42" s="23">
        <v>6.9699999999999989</v>
      </c>
      <c r="I42" s="23">
        <f t="shared" si="6"/>
        <v>15.973599999999998</v>
      </c>
      <c r="J42" s="23">
        <f t="shared" si="7"/>
        <v>351.41919999999993</v>
      </c>
    </row>
    <row r="43" spans="1:10">
      <c r="A43" s="2"/>
      <c r="B43" s="21" t="s">
        <v>75</v>
      </c>
      <c r="C43" s="24" t="s">
        <v>65</v>
      </c>
      <c r="D43" s="22" t="s">
        <v>13</v>
      </c>
      <c r="E43" s="15">
        <v>232</v>
      </c>
      <c r="F43" s="23">
        <v>0.70850000000000002</v>
      </c>
      <c r="G43" s="23">
        <v>3.1200000000000002E-2</v>
      </c>
      <c r="H43" s="23">
        <v>0.55249999999999999</v>
      </c>
      <c r="I43" s="23">
        <f t="shared" si="6"/>
        <v>1.2922</v>
      </c>
      <c r="J43" s="23">
        <f t="shared" si="7"/>
        <v>299.79039999999998</v>
      </c>
    </row>
    <row r="44" spans="1:10">
      <c r="A44" s="2"/>
      <c r="B44" s="21" t="s">
        <v>76</v>
      </c>
      <c r="C44" s="24" t="s">
        <v>66</v>
      </c>
      <c r="D44" s="22" t="s">
        <v>13</v>
      </c>
      <c r="E44" s="15">
        <v>232</v>
      </c>
      <c r="F44" s="23">
        <v>0.6825</v>
      </c>
      <c r="G44" s="23">
        <v>3.1200000000000002E-2</v>
      </c>
      <c r="H44" s="23">
        <v>0.55249999999999999</v>
      </c>
      <c r="I44" s="23">
        <f t="shared" si="6"/>
        <v>1.2662</v>
      </c>
      <c r="J44" s="23">
        <f t="shared" si="7"/>
        <v>293.75839999999999</v>
      </c>
    </row>
    <row r="45" spans="1:10" ht="25.5">
      <c r="A45" s="2"/>
      <c r="B45" s="21" t="s">
        <v>77</v>
      </c>
      <c r="C45" s="24" t="s">
        <v>67</v>
      </c>
      <c r="D45" s="22" t="s">
        <v>26</v>
      </c>
      <c r="E45" s="15">
        <v>18</v>
      </c>
      <c r="F45" s="23">
        <v>188.17760000000001</v>
      </c>
      <c r="G45" s="23">
        <v>8.286719999999999</v>
      </c>
      <c r="H45" s="23">
        <v>146.74399999999997</v>
      </c>
      <c r="I45" s="23">
        <f t="shared" si="6"/>
        <v>343.20831999999996</v>
      </c>
      <c r="J45" s="23">
        <f t="shared" si="7"/>
        <v>6177.7497599999988</v>
      </c>
    </row>
    <row r="46" spans="1:10" ht="25.5">
      <c r="A46" s="2"/>
      <c r="B46" s="21" t="s">
        <v>78</v>
      </c>
      <c r="C46" s="24" t="s">
        <v>68</v>
      </c>
      <c r="D46" s="22" t="s">
        <v>13</v>
      </c>
      <c r="E46" s="15">
        <v>29</v>
      </c>
      <c r="F46" s="23">
        <v>7.8479999999999999</v>
      </c>
      <c r="G46" s="23">
        <v>0.34560000000000002</v>
      </c>
      <c r="H46" s="23">
        <v>6.12</v>
      </c>
      <c r="I46" s="23">
        <f t="shared" si="6"/>
        <v>14.313600000000001</v>
      </c>
      <c r="J46" s="23">
        <f t="shared" si="7"/>
        <v>415.09440000000001</v>
      </c>
    </row>
    <row r="47" spans="1:10">
      <c r="A47" s="2"/>
      <c r="B47" s="21" t="s">
        <v>79</v>
      </c>
      <c r="C47" s="24" t="s">
        <v>69</v>
      </c>
      <c r="D47" s="22" t="s">
        <v>13</v>
      </c>
      <c r="E47" s="15">
        <v>33</v>
      </c>
      <c r="F47" s="23">
        <v>1.5225</v>
      </c>
      <c r="G47" s="23">
        <v>6.9599999999999995E-2</v>
      </c>
      <c r="H47" s="23">
        <v>1.2324999999999999</v>
      </c>
      <c r="I47" s="23">
        <f t="shared" si="6"/>
        <v>2.8245999999999998</v>
      </c>
      <c r="J47" s="23">
        <f t="shared" si="7"/>
        <v>93.211799999999997</v>
      </c>
    </row>
    <row r="48" spans="1:10">
      <c r="A48" s="2"/>
      <c r="B48" s="21" t="s">
        <v>80</v>
      </c>
      <c r="C48" s="24" t="s">
        <v>70</v>
      </c>
      <c r="D48" s="22" t="s">
        <v>13</v>
      </c>
      <c r="E48" s="15">
        <v>33</v>
      </c>
      <c r="F48" s="23">
        <v>1.5805</v>
      </c>
      <c r="G48" s="23">
        <v>6.9599999999999995E-2</v>
      </c>
      <c r="H48" s="23">
        <v>1.2324999999999999</v>
      </c>
      <c r="I48" s="23">
        <f t="shared" si="6"/>
        <v>2.8826000000000001</v>
      </c>
      <c r="J48" s="23">
        <f t="shared" si="7"/>
        <v>95.125799999999998</v>
      </c>
    </row>
    <row r="49" spans="1:10" ht="25.5">
      <c r="A49" s="2"/>
      <c r="B49" s="21" t="s">
        <v>81</v>
      </c>
      <c r="C49" s="24" t="s">
        <v>71</v>
      </c>
      <c r="D49" s="22" t="s">
        <v>26</v>
      </c>
      <c r="E49" s="15">
        <v>7</v>
      </c>
      <c r="F49" s="23">
        <v>24.657</v>
      </c>
      <c r="G49" s="23">
        <v>1.1280000000000001</v>
      </c>
      <c r="H49" s="23">
        <v>19.974999999999998</v>
      </c>
      <c r="I49" s="23">
        <f t="shared" si="6"/>
        <v>45.76</v>
      </c>
      <c r="J49" s="23">
        <f t="shared" si="7"/>
        <v>320.32</v>
      </c>
    </row>
    <row r="50" spans="1:10" ht="25.5">
      <c r="A50" s="2"/>
      <c r="B50" s="21" t="s">
        <v>82</v>
      </c>
      <c r="C50" s="24" t="s">
        <v>72</v>
      </c>
      <c r="D50" s="22" t="s">
        <v>13</v>
      </c>
      <c r="E50" s="15">
        <v>11</v>
      </c>
      <c r="F50" s="23">
        <v>5.45</v>
      </c>
      <c r="G50" s="23">
        <v>0.24</v>
      </c>
      <c r="H50" s="23">
        <v>4.25</v>
      </c>
      <c r="I50" s="23">
        <f t="shared" si="6"/>
        <v>9.9400000000000013</v>
      </c>
      <c r="J50" s="23">
        <f t="shared" si="7"/>
        <v>109.34000000000002</v>
      </c>
    </row>
    <row r="51" spans="1:10">
      <c r="A51" s="2"/>
      <c r="B51" s="35"/>
      <c r="C51" s="36" t="s">
        <v>173</v>
      </c>
      <c r="D51" s="37"/>
      <c r="E51" s="37"/>
      <c r="F51" s="38"/>
      <c r="G51" s="38"/>
      <c r="H51" s="38"/>
      <c r="I51" s="39"/>
      <c r="J51" s="40">
        <f>SUM(J41:J50)</f>
        <v>8400.3337599999995</v>
      </c>
    </row>
    <row r="52" spans="1:10" s="33" customFormat="1">
      <c r="A52" s="2"/>
      <c r="B52" s="29">
        <v>5</v>
      </c>
      <c r="C52" s="30" t="s">
        <v>83</v>
      </c>
      <c r="D52" s="29"/>
      <c r="E52" s="31"/>
      <c r="F52" s="32"/>
      <c r="G52" s="32"/>
      <c r="H52" s="32"/>
      <c r="I52" s="27"/>
      <c r="J52" s="28"/>
    </row>
    <row r="53" spans="1:10" ht="51">
      <c r="A53" s="2"/>
      <c r="B53" s="21" t="s">
        <v>89</v>
      </c>
      <c r="C53" s="14" t="s">
        <v>84</v>
      </c>
      <c r="D53" s="22" t="s">
        <v>85</v>
      </c>
      <c r="E53" s="15">
        <v>169</v>
      </c>
      <c r="F53" s="23">
        <v>11.823</v>
      </c>
      <c r="G53" s="23">
        <v>0.54047999999999996</v>
      </c>
      <c r="H53" s="23">
        <v>9.5709999999999997</v>
      </c>
      <c r="I53" s="23">
        <f t="shared" ref="I53:I56" si="8">SUM(F53:H53)</f>
        <v>21.934480000000001</v>
      </c>
      <c r="J53" s="23">
        <f t="shared" ref="J53:J56" si="9">I53*E53</f>
        <v>3706.9271200000003</v>
      </c>
    </row>
    <row r="54" spans="1:10" ht="51">
      <c r="A54" s="2"/>
      <c r="B54" s="21" t="s">
        <v>90</v>
      </c>
      <c r="C54" s="14" t="s">
        <v>86</v>
      </c>
      <c r="D54" s="22" t="s">
        <v>13</v>
      </c>
      <c r="E54" s="15">
        <v>15</v>
      </c>
      <c r="F54" s="23">
        <v>44.962499999999999</v>
      </c>
      <c r="G54" s="23">
        <v>1.98</v>
      </c>
      <c r="H54" s="23">
        <v>35.0625</v>
      </c>
      <c r="I54" s="23">
        <f t="shared" si="8"/>
        <v>82.004999999999995</v>
      </c>
      <c r="J54" s="23">
        <f t="shared" si="9"/>
        <v>1230.0749999999998</v>
      </c>
    </row>
    <row r="55" spans="1:10" ht="76.5">
      <c r="A55" s="2"/>
      <c r="B55" s="21" t="s">
        <v>91</v>
      </c>
      <c r="C55" s="14" t="s">
        <v>87</v>
      </c>
      <c r="D55" s="22" t="s">
        <v>85</v>
      </c>
      <c r="E55" s="15">
        <v>315</v>
      </c>
      <c r="F55" s="23">
        <v>29.19</v>
      </c>
      <c r="G55" s="23">
        <v>1.3344</v>
      </c>
      <c r="H55" s="23">
        <v>23.63</v>
      </c>
      <c r="I55" s="23">
        <f t="shared" si="8"/>
        <v>54.154399999999995</v>
      </c>
      <c r="J55" s="23">
        <f t="shared" si="9"/>
        <v>17058.635999999999</v>
      </c>
    </row>
    <row r="56" spans="1:10" ht="76.5">
      <c r="A56" s="2"/>
      <c r="B56" s="21" t="s">
        <v>92</v>
      </c>
      <c r="C56" s="14" t="s">
        <v>88</v>
      </c>
      <c r="D56" s="22" t="s">
        <v>13</v>
      </c>
      <c r="E56" s="15">
        <v>1</v>
      </c>
      <c r="F56" s="23">
        <v>462.15499999999997</v>
      </c>
      <c r="G56" s="23">
        <v>20.616</v>
      </c>
      <c r="H56" s="23">
        <v>365.07499999999999</v>
      </c>
      <c r="I56" s="23">
        <f t="shared" si="8"/>
        <v>847.846</v>
      </c>
      <c r="J56" s="23">
        <f t="shared" si="9"/>
        <v>847.846</v>
      </c>
    </row>
    <row r="57" spans="1:10">
      <c r="A57" s="2"/>
      <c r="B57" s="35"/>
      <c r="C57" s="36" t="s">
        <v>173</v>
      </c>
      <c r="D57" s="37"/>
      <c r="E57" s="37"/>
      <c r="F57" s="38"/>
      <c r="G57" s="38"/>
      <c r="H57" s="38"/>
      <c r="I57" s="39"/>
      <c r="J57" s="40">
        <f>SUM(J53:J56)</f>
        <v>22843.484120000001</v>
      </c>
    </row>
    <row r="58" spans="1:10" s="33" customFormat="1">
      <c r="A58" s="2"/>
      <c r="B58" s="29">
        <v>6</v>
      </c>
      <c r="C58" s="30" t="s">
        <v>93</v>
      </c>
      <c r="D58" s="29"/>
      <c r="E58" s="31"/>
      <c r="F58" s="32"/>
      <c r="G58" s="32"/>
      <c r="H58" s="32"/>
      <c r="I58" s="27"/>
      <c r="J58" s="28"/>
    </row>
    <row r="59" spans="1:10" ht="38.25">
      <c r="A59" s="2"/>
      <c r="B59" s="21" t="s">
        <v>94</v>
      </c>
      <c r="C59" s="14" t="s">
        <v>97</v>
      </c>
      <c r="D59" s="22" t="s">
        <v>13</v>
      </c>
      <c r="E59" s="15">
        <v>9</v>
      </c>
      <c r="F59" s="23">
        <v>249.9</v>
      </c>
      <c r="G59" s="23">
        <v>11.423999999999999</v>
      </c>
      <c r="H59" s="23">
        <v>202.29999999999998</v>
      </c>
      <c r="I59" s="23">
        <f t="shared" ref="I59:I61" si="10">SUM(F59:H59)</f>
        <v>463.62400000000002</v>
      </c>
      <c r="J59" s="23">
        <f t="shared" ref="J59:J61" si="11">I59*E59</f>
        <v>4172.616</v>
      </c>
    </row>
    <row r="60" spans="1:10" ht="38.25">
      <c r="A60" s="2"/>
      <c r="B60" s="21" t="s">
        <v>95</v>
      </c>
      <c r="C60" s="14" t="s">
        <v>98</v>
      </c>
      <c r="D60" s="22" t="s">
        <v>13</v>
      </c>
      <c r="E60" s="15">
        <v>3</v>
      </c>
      <c r="F60" s="23">
        <v>821.31500000000005</v>
      </c>
      <c r="G60" s="23">
        <v>36.167999999999999</v>
      </c>
      <c r="H60" s="23">
        <v>640.47500000000002</v>
      </c>
      <c r="I60" s="23">
        <f t="shared" si="10"/>
        <v>1497.9580000000001</v>
      </c>
      <c r="J60" s="23">
        <f t="shared" si="11"/>
        <v>4493.8739999999998</v>
      </c>
    </row>
    <row r="61" spans="1:10" ht="38.25">
      <c r="A61" s="2"/>
      <c r="B61" s="21" t="s">
        <v>96</v>
      </c>
      <c r="C61" s="14" t="s">
        <v>99</v>
      </c>
      <c r="D61" s="22" t="s">
        <v>13</v>
      </c>
      <c r="E61" s="15">
        <v>6</v>
      </c>
      <c r="F61" s="23">
        <v>862.38</v>
      </c>
      <c r="G61" s="23">
        <v>36.167999999999999</v>
      </c>
      <c r="H61" s="23">
        <v>640.47500000000002</v>
      </c>
      <c r="I61" s="23">
        <f t="shared" si="10"/>
        <v>1539.0230000000001</v>
      </c>
      <c r="J61" s="23">
        <f t="shared" si="11"/>
        <v>9234.1380000000008</v>
      </c>
    </row>
    <row r="62" spans="1:10">
      <c r="A62" s="2"/>
      <c r="B62" s="35"/>
      <c r="C62" s="36" t="s">
        <v>173</v>
      </c>
      <c r="D62" s="37"/>
      <c r="E62" s="37"/>
      <c r="F62" s="38"/>
      <c r="G62" s="38"/>
      <c r="H62" s="38"/>
      <c r="I62" s="39"/>
      <c r="J62" s="40">
        <f>SUM(J59:J61)</f>
        <v>17900.628000000001</v>
      </c>
    </row>
    <row r="63" spans="1:10" s="33" customFormat="1">
      <c r="A63" s="2"/>
      <c r="B63" s="29">
        <v>7</v>
      </c>
      <c r="C63" s="30" t="s">
        <v>100</v>
      </c>
      <c r="D63" s="29"/>
      <c r="E63" s="31"/>
      <c r="F63" s="32"/>
      <c r="G63" s="32"/>
      <c r="H63" s="32"/>
      <c r="I63" s="27"/>
      <c r="J63" s="28"/>
    </row>
    <row r="64" spans="1:10" ht="25.5">
      <c r="A64" s="2"/>
      <c r="B64" s="21" t="s">
        <v>103</v>
      </c>
      <c r="C64" s="24" t="s">
        <v>101</v>
      </c>
      <c r="D64" s="22" t="s">
        <v>13</v>
      </c>
      <c r="E64" s="15">
        <v>2</v>
      </c>
      <c r="F64" s="23">
        <v>65.400000000000006</v>
      </c>
      <c r="G64" s="23">
        <v>2.88</v>
      </c>
      <c r="H64" s="23">
        <v>51</v>
      </c>
      <c r="I64" s="23">
        <f t="shared" ref="I64:I66" si="12">SUM(F64:H64)</f>
        <v>119.28</v>
      </c>
      <c r="J64" s="23">
        <f t="shared" ref="J64:J66" si="13">I64*E64</f>
        <v>238.56</v>
      </c>
    </row>
    <row r="65" spans="1:10" ht="25.5">
      <c r="A65" s="2"/>
      <c r="B65" s="21" t="s">
        <v>104</v>
      </c>
      <c r="C65" s="24" t="s">
        <v>50</v>
      </c>
      <c r="D65" s="22" t="s">
        <v>13</v>
      </c>
      <c r="E65" s="15">
        <v>2</v>
      </c>
      <c r="F65" s="23">
        <v>63</v>
      </c>
      <c r="G65" s="23">
        <v>2.88</v>
      </c>
      <c r="H65" s="23">
        <v>51</v>
      </c>
      <c r="I65" s="23">
        <f t="shared" si="12"/>
        <v>116.88</v>
      </c>
      <c r="J65" s="23">
        <f t="shared" si="13"/>
        <v>233.76</v>
      </c>
    </row>
    <row r="66" spans="1:10">
      <c r="A66" s="2"/>
      <c r="B66" s="21" t="s">
        <v>105</v>
      </c>
      <c r="C66" s="24" t="s">
        <v>102</v>
      </c>
      <c r="D66" s="22" t="s">
        <v>13</v>
      </c>
      <c r="E66" s="15">
        <v>2</v>
      </c>
      <c r="F66" s="23">
        <v>2.7250000000000001</v>
      </c>
      <c r="G66" s="23">
        <v>0.12</v>
      </c>
      <c r="H66" s="23">
        <v>2.125</v>
      </c>
      <c r="I66" s="23">
        <f t="shared" si="12"/>
        <v>4.9700000000000006</v>
      </c>
      <c r="J66" s="23">
        <f t="shared" si="13"/>
        <v>9.9400000000000013</v>
      </c>
    </row>
    <row r="67" spans="1:10">
      <c r="A67" s="2"/>
      <c r="B67" s="35"/>
      <c r="C67" s="36" t="s">
        <v>173</v>
      </c>
      <c r="D67" s="37"/>
      <c r="E67" s="37"/>
      <c r="F67" s="38"/>
      <c r="G67" s="38"/>
      <c r="H67" s="38"/>
      <c r="I67" s="39"/>
      <c r="J67" s="40">
        <f>SUM(J64:J66)</f>
        <v>482.26</v>
      </c>
    </row>
    <row r="68" spans="1:10" s="33" customFormat="1">
      <c r="A68" s="2"/>
      <c r="B68" s="29">
        <v>8</v>
      </c>
      <c r="C68" s="30" t="s">
        <v>146</v>
      </c>
      <c r="D68" s="29"/>
      <c r="E68" s="31"/>
      <c r="F68" s="32"/>
      <c r="G68" s="32"/>
      <c r="H68" s="32"/>
      <c r="I68" s="27"/>
      <c r="J68" s="28"/>
    </row>
    <row r="69" spans="1:10">
      <c r="A69" s="2"/>
      <c r="B69" s="21" t="s">
        <v>115</v>
      </c>
      <c r="C69" s="26" t="s">
        <v>154</v>
      </c>
      <c r="D69" s="22" t="s">
        <v>13</v>
      </c>
      <c r="E69" s="15">
        <v>2</v>
      </c>
      <c r="F69" s="23">
        <v>975.55</v>
      </c>
      <c r="G69" s="23">
        <v>42.96</v>
      </c>
      <c r="H69" s="23">
        <v>760.75</v>
      </c>
      <c r="I69" s="23">
        <f t="shared" ref="I69" si="14">SUM(F69:H69)</f>
        <v>1779.26</v>
      </c>
      <c r="J69" s="23">
        <f t="shared" ref="J69" si="15">I69*E69</f>
        <v>3558.52</v>
      </c>
    </row>
    <row r="70" spans="1:10">
      <c r="A70" s="2"/>
      <c r="B70" s="35"/>
      <c r="C70" s="36" t="s">
        <v>173</v>
      </c>
      <c r="D70" s="37"/>
      <c r="E70" s="37"/>
      <c r="F70" s="38"/>
      <c r="G70" s="38"/>
      <c r="H70" s="38"/>
      <c r="I70" s="39"/>
      <c r="J70" s="40">
        <f>SUM(J69)</f>
        <v>3558.52</v>
      </c>
    </row>
    <row r="71" spans="1:10" s="33" customFormat="1">
      <c r="A71" s="2"/>
      <c r="B71" s="29">
        <v>9</v>
      </c>
      <c r="C71" s="30" t="s">
        <v>125</v>
      </c>
      <c r="D71" s="29"/>
      <c r="E71" s="31"/>
      <c r="F71" s="32"/>
      <c r="G71" s="32"/>
      <c r="H71" s="32"/>
      <c r="I71" s="27"/>
      <c r="J71" s="28"/>
    </row>
    <row r="72" spans="1:10" ht="25.5">
      <c r="A72" s="2"/>
      <c r="B72" s="21" t="s">
        <v>136</v>
      </c>
      <c r="C72" s="14" t="s">
        <v>126</v>
      </c>
      <c r="D72" s="22" t="s">
        <v>13</v>
      </c>
      <c r="E72" s="15">
        <v>3</v>
      </c>
      <c r="F72" s="23">
        <v>88.882499999999993</v>
      </c>
      <c r="G72" s="23">
        <v>4.0632000000000001</v>
      </c>
      <c r="H72" s="23">
        <v>71.952500000000001</v>
      </c>
      <c r="I72" s="23">
        <f t="shared" ref="I72:I81" si="16">SUM(F72:H72)</f>
        <v>164.89819999999997</v>
      </c>
      <c r="J72" s="23">
        <f t="shared" ref="J72:J81" si="17">I72*E72</f>
        <v>494.69459999999992</v>
      </c>
    </row>
    <row r="73" spans="1:10" ht="25.5">
      <c r="A73" s="2"/>
      <c r="B73" s="21" t="s">
        <v>137</v>
      </c>
      <c r="C73" s="14" t="s">
        <v>127</v>
      </c>
      <c r="D73" s="22" t="s">
        <v>13</v>
      </c>
      <c r="E73" s="15">
        <v>3</v>
      </c>
      <c r="F73" s="23">
        <v>281.22000000000003</v>
      </c>
      <c r="G73" s="23">
        <v>12.384</v>
      </c>
      <c r="H73" s="23">
        <v>219.29999999999998</v>
      </c>
      <c r="I73" s="23">
        <f t="shared" si="16"/>
        <v>512.904</v>
      </c>
      <c r="J73" s="23">
        <f t="shared" si="17"/>
        <v>1538.712</v>
      </c>
    </row>
    <row r="74" spans="1:10">
      <c r="A74" s="2"/>
      <c r="B74" s="21" t="s">
        <v>138</v>
      </c>
      <c r="C74" s="14" t="s">
        <v>128</v>
      </c>
      <c r="D74" s="22" t="s">
        <v>13</v>
      </c>
      <c r="E74" s="15">
        <v>6</v>
      </c>
      <c r="F74" s="23">
        <v>518.84</v>
      </c>
      <c r="G74" s="23">
        <v>22.847999999999999</v>
      </c>
      <c r="H74" s="23">
        <v>404.59999999999997</v>
      </c>
      <c r="I74" s="23">
        <f t="shared" si="16"/>
        <v>946.28800000000001</v>
      </c>
      <c r="J74" s="23">
        <f t="shared" si="17"/>
        <v>5677.7280000000001</v>
      </c>
    </row>
    <row r="75" spans="1:10" ht="25.5">
      <c r="A75" s="2"/>
      <c r="B75" s="21" t="s">
        <v>139</v>
      </c>
      <c r="C75" s="14" t="s">
        <v>129</v>
      </c>
      <c r="D75" s="22" t="s">
        <v>13</v>
      </c>
      <c r="E75" s="15">
        <v>3</v>
      </c>
      <c r="F75" s="23">
        <v>530.9325</v>
      </c>
      <c r="G75" s="23">
        <v>24.2712</v>
      </c>
      <c r="H75" s="23">
        <v>429.80249999999995</v>
      </c>
      <c r="I75" s="23">
        <f t="shared" si="16"/>
        <v>985.00620000000004</v>
      </c>
      <c r="J75" s="23">
        <f t="shared" si="17"/>
        <v>2955.0186000000003</v>
      </c>
    </row>
    <row r="76" spans="1:10" ht="25.5">
      <c r="A76" s="2"/>
      <c r="B76" s="21" t="s">
        <v>140</v>
      </c>
      <c r="C76" s="14" t="s">
        <v>130</v>
      </c>
      <c r="D76" s="22" t="s">
        <v>13</v>
      </c>
      <c r="E76" s="15">
        <v>3</v>
      </c>
      <c r="F76" s="23">
        <v>3125.03</v>
      </c>
      <c r="G76" s="23">
        <v>137.61600000000001</v>
      </c>
      <c r="H76" s="23">
        <v>2436.9499999999998</v>
      </c>
      <c r="I76" s="23">
        <f t="shared" si="16"/>
        <v>5699.5959999999995</v>
      </c>
      <c r="J76" s="23">
        <f t="shared" si="17"/>
        <v>17098.788</v>
      </c>
    </row>
    <row r="77" spans="1:10" ht="25.5">
      <c r="A77" s="2"/>
      <c r="B77" s="21" t="s">
        <v>141</v>
      </c>
      <c r="C77" s="14" t="s">
        <v>131</v>
      </c>
      <c r="D77" s="22" t="s">
        <v>13</v>
      </c>
      <c r="E77" s="15">
        <v>3</v>
      </c>
      <c r="F77" s="23">
        <v>2937.55</v>
      </c>
      <c r="G77" s="23">
        <v>129.36000000000001</v>
      </c>
      <c r="H77" s="23">
        <v>2290.75</v>
      </c>
      <c r="I77" s="23">
        <f t="shared" si="16"/>
        <v>5357.66</v>
      </c>
      <c r="J77" s="23">
        <f t="shared" si="17"/>
        <v>16072.98</v>
      </c>
    </row>
    <row r="78" spans="1:10" ht="25.5">
      <c r="A78" s="2"/>
      <c r="B78" s="21" t="s">
        <v>142</v>
      </c>
      <c r="C78" s="14" t="s">
        <v>132</v>
      </c>
      <c r="D78" s="22" t="s">
        <v>13</v>
      </c>
      <c r="E78" s="15">
        <v>3</v>
      </c>
      <c r="F78" s="23">
        <v>11917.5</v>
      </c>
      <c r="G78" s="23">
        <v>544.79999999999995</v>
      </c>
      <c r="H78" s="23">
        <v>9647.5</v>
      </c>
      <c r="I78" s="23">
        <f t="shared" si="16"/>
        <v>22109.8</v>
      </c>
      <c r="J78" s="23">
        <f t="shared" si="17"/>
        <v>66329.399999999994</v>
      </c>
    </row>
    <row r="79" spans="1:10">
      <c r="A79" s="2"/>
      <c r="B79" s="21" t="s">
        <v>143</v>
      </c>
      <c r="C79" s="14" t="s">
        <v>133</v>
      </c>
      <c r="D79" s="22" t="s">
        <v>13</v>
      </c>
      <c r="E79" s="15">
        <v>3</v>
      </c>
      <c r="F79" s="23">
        <v>155.87</v>
      </c>
      <c r="G79" s="23">
        <v>6.8639999999999999</v>
      </c>
      <c r="H79" s="23">
        <v>121.55</v>
      </c>
      <c r="I79" s="23">
        <f t="shared" si="16"/>
        <v>284.28399999999999</v>
      </c>
      <c r="J79" s="23">
        <f t="shared" si="17"/>
        <v>852.85199999999998</v>
      </c>
    </row>
    <row r="80" spans="1:10">
      <c r="A80" s="2"/>
      <c r="B80" s="21" t="s">
        <v>144</v>
      </c>
      <c r="C80" s="14" t="s">
        <v>134</v>
      </c>
      <c r="D80" s="22" t="s">
        <v>13</v>
      </c>
      <c r="E80" s="15">
        <v>1</v>
      </c>
      <c r="F80" s="23">
        <v>13910.58</v>
      </c>
      <c r="G80" s="23">
        <v>612.57600000000002</v>
      </c>
      <c r="H80" s="23">
        <v>10847.699999999999</v>
      </c>
      <c r="I80" s="23">
        <f t="shared" si="16"/>
        <v>25370.856</v>
      </c>
      <c r="J80" s="23">
        <f t="shared" si="17"/>
        <v>25370.856</v>
      </c>
    </row>
    <row r="81" spans="1:10" ht="25.5">
      <c r="A81" s="2"/>
      <c r="B81" s="21" t="s">
        <v>145</v>
      </c>
      <c r="C81" s="14" t="s">
        <v>135</v>
      </c>
      <c r="D81" s="22" t="s">
        <v>13</v>
      </c>
      <c r="E81" s="15">
        <v>3</v>
      </c>
      <c r="F81" s="23">
        <v>289.8</v>
      </c>
      <c r="G81" s="23">
        <v>13.248000000000001</v>
      </c>
      <c r="H81" s="23">
        <v>234.6</v>
      </c>
      <c r="I81" s="23">
        <f t="shared" si="16"/>
        <v>537.64800000000002</v>
      </c>
      <c r="J81" s="23">
        <f t="shared" si="17"/>
        <v>1612.944</v>
      </c>
    </row>
    <row r="82" spans="1:10">
      <c r="A82" s="2"/>
      <c r="B82" s="35"/>
      <c r="C82" s="36" t="s">
        <v>173</v>
      </c>
      <c r="D82" s="37"/>
      <c r="E82" s="37"/>
      <c r="F82" s="38"/>
      <c r="G82" s="38"/>
      <c r="H82" s="38"/>
      <c r="I82" s="39"/>
      <c r="J82" s="40">
        <f>SUM(J72:J81)</f>
        <v>138003.97319999998</v>
      </c>
    </row>
    <row r="83" spans="1:10" s="33" customFormat="1">
      <c r="A83" s="2"/>
      <c r="B83" s="29">
        <v>10</v>
      </c>
      <c r="C83" s="30" t="s">
        <v>106</v>
      </c>
      <c r="D83" s="29"/>
      <c r="E83" s="31"/>
      <c r="F83" s="32"/>
      <c r="G83" s="32"/>
      <c r="H83" s="32"/>
      <c r="I83" s="27"/>
      <c r="J83" s="28"/>
    </row>
    <row r="84" spans="1:10" ht="51">
      <c r="A84" s="2"/>
      <c r="B84" s="21" t="s">
        <v>150</v>
      </c>
      <c r="C84" s="14" t="s">
        <v>107</v>
      </c>
      <c r="D84" s="22" t="s">
        <v>26</v>
      </c>
      <c r="E84" s="15">
        <v>57</v>
      </c>
      <c r="F84" s="23">
        <v>18.202999999999999</v>
      </c>
      <c r="G84" s="23">
        <v>0.80159999999999998</v>
      </c>
      <c r="H84" s="23">
        <v>14.194999999999999</v>
      </c>
      <c r="I84" s="23">
        <f t="shared" ref="I84:I95" si="18">SUM(F84:H84)</f>
        <v>33.199599999999997</v>
      </c>
      <c r="J84" s="23">
        <f t="shared" ref="J84:J95" si="19">I84*E84</f>
        <v>1892.3771999999999</v>
      </c>
    </row>
    <row r="85" spans="1:10" ht="25.5">
      <c r="A85" s="2"/>
      <c r="B85" s="21" t="s">
        <v>151</v>
      </c>
      <c r="C85" s="24" t="s">
        <v>108</v>
      </c>
      <c r="D85" s="22" t="s">
        <v>13</v>
      </c>
      <c r="E85" s="15">
        <v>3</v>
      </c>
      <c r="F85" s="23">
        <v>919.38</v>
      </c>
      <c r="G85" s="23">
        <v>42.028800000000004</v>
      </c>
      <c r="H85" s="23">
        <v>744.26</v>
      </c>
      <c r="I85" s="23">
        <f t="shared" si="18"/>
        <v>1705.6687999999999</v>
      </c>
      <c r="J85" s="23">
        <f t="shared" si="19"/>
        <v>5117.0064000000002</v>
      </c>
    </row>
    <row r="86" spans="1:10" ht="25.5">
      <c r="A86" s="2"/>
      <c r="B86" s="21" t="s">
        <v>155</v>
      </c>
      <c r="C86" s="24" t="s">
        <v>109</v>
      </c>
      <c r="D86" s="22" t="s">
        <v>13</v>
      </c>
      <c r="E86" s="15">
        <v>4</v>
      </c>
      <c r="F86" s="23">
        <v>647.46</v>
      </c>
      <c r="G86" s="23">
        <v>28.512</v>
      </c>
      <c r="H86" s="23">
        <v>504.9</v>
      </c>
      <c r="I86" s="23">
        <f t="shared" si="18"/>
        <v>1180.8719999999998</v>
      </c>
      <c r="J86" s="23">
        <f t="shared" si="19"/>
        <v>4723.4879999999994</v>
      </c>
    </row>
    <row r="87" spans="1:10" ht="25.5">
      <c r="A87" s="2"/>
      <c r="B87" s="21" t="s">
        <v>156</v>
      </c>
      <c r="C87" s="24" t="s">
        <v>110</v>
      </c>
      <c r="D87" s="22" t="s">
        <v>13</v>
      </c>
      <c r="E87" s="15">
        <v>3</v>
      </c>
      <c r="F87" s="23">
        <v>1269.8499999999999</v>
      </c>
      <c r="G87" s="23">
        <v>55.92</v>
      </c>
      <c r="H87" s="23">
        <v>990.25</v>
      </c>
      <c r="I87" s="23">
        <f t="shared" si="18"/>
        <v>2316.02</v>
      </c>
      <c r="J87" s="23">
        <f t="shared" si="19"/>
        <v>6948.0599999999995</v>
      </c>
    </row>
    <row r="88" spans="1:10" ht="38.25">
      <c r="A88" s="2"/>
      <c r="B88" s="21" t="s">
        <v>157</v>
      </c>
      <c r="C88" s="24" t="s">
        <v>111</v>
      </c>
      <c r="D88" s="22" t="s">
        <v>13</v>
      </c>
      <c r="E88" s="15">
        <v>1</v>
      </c>
      <c r="F88" s="23">
        <v>48247.5</v>
      </c>
      <c r="G88" s="23">
        <v>2205.6</v>
      </c>
      <c r="H88" s="23">
        <v>39057.5</v>
      </c>
      <c r="I88" s="23">
        <f t="shared" si="18"/>
        <v>89510.6</v>
      </c>
      <c r="J88" s="23">
        <f t="shared" si="19"/>
        <v>89510.6</v>
      </c>
    </row>
    <row r="89" spans="1:10" ht="38.25">
      <c r="A89" s="2"/>
      <c r="B89" s="21" t="s">
        <v>158</v>
      </c>
      <c r="C89" s="24" t="s">
        <v>112</v>
      </c>
      <c r="D89" s="22" t="s">
        <v>13</v>
      </c>
      <c r="E89" s="15">
        <v>1</v>
      </c>
      <c r="F89" s="23">
        <v>17046.75</v>
      </c>
      <c r="G89" s="23">
        <v>779.28</v>
      </c>
      <c r="H89" s="23">
        <v>13799.75</v>
      </c>
      <c r="I89" s="23">
        <f t="shared" si="18"/>
        <v>31625.78</v>
      </c>
      <c r="J89" s="23">
        <f t="shared" si="19"/>
        <v>31625.78</v>
      </c>
    </row>
    <row r="90" spans="1:10">
      <c r="A90" s="2"/>
      <c r="B90" s="21" t="s">
        <v>159</v>
      </c>
      <c r="C90" s="24" t="s">
        <v>113</v>
      </c>
      <c r="D90" s="22" t="s">
        <v>13</v>
      </c>
      <c r="E90" s="15">
        <v>27</v>
      </c>
      <c r="F90" s="23">
        <v>5.45</v>
      </c>
      <c r="G90" s="23">
        <v>0.24</v>
      </c>
      <c r="H90" s="23">
        <v>4.25</v>
      </c>
      <c r="I90" s="23">
        <f t="shared" si="18"/>
        <v>9.9400000000000013</v>
      </c>
      <c r="J90" s="23">
        <f t="shared" si="19"/>
        <v>268.38000000000005</v>
      </c>
    </row>
    <row r="91" spans="1:10">
      <c r="A91" s="2"/>
      <c r="B91" s="21" t="s">
        <v>160</v>
      </c>
      <c r="C91" s="24" t="s">
        <v>65</v>
      </c>
      <c r="D91" s="22" t="s">
        <v>13</v>
      </c>
      <c r="E91" s="15">
        <v>27</v>
      </c>
      <c r="F91" s="23">
        <v>1.05</v>
      </c>
      <c r="G91" s="23">
        <v>4.8000000000000001E-2</v>
      </c>
      <c r="H91" s="23">
        <v>0.85</v>
      </c>
      <c r="I91" s="23">
        <f t="shared" si="18"/>
        <v>1.948</v>
      </c>
      <c r="J91" s="23">
        <f t="shared" si="19"/>
        <v>52.595999999999997</v>
      </c>
    </row>
    <row r="92" spans="1:10">
      <c r="A92" s="2"/>
      <c r="B92" s="21" t="s">
        <v>161</v>
      </c>
      <c r="C92" s="24" t="s">
        <v>66</v>
      </c>
      <c r="D92" s="22" t="s">
        <v>13</v>
      </c>
      <c r="E92" s="15">
        <v>27</v>
      </c>
      <c r="F92" s="23">
        <v>1.0900000000000001</v>
      </c>
      <c r="G92" s="23">
        <v>4.8000000000000001E-2</v>
      </c>
      <c r="H92" s="23">
        <v>0.85</v>
      </c>
      <c r="I92" s="23">
        <f t="shared" si="18"/>
        <v>1.988</v>
      </c>
      <c r="J92" s="23">
        <f t="shared" si="19"/>
        <v>53.676000000000002</v>
      </c>
    </row>
    <row r="93" spans="1:10" ht="25.5">
      <c r="A93" s="2"/>
      <c r="B93" s="21" t="s">
        <v>162</v>
      </c>
      <c r="C93" s="24" t="s">
        <v>114</v>
      </c>
      <c r="D93" s="22" t="s">
        <v>13</v>
      </c>
      <c r="E93" s="15">
        <v>27</v>
      </c>
      <c r="F93" s="23">
        <v>5.25</v>
      </c>
      <c r="G93" s="23">
        <v>0.24</v>
      </c>
      <c r="H93" s="23">
        <v>4.25</v>
      </c>
      <c r="I93" s="23">
        <f t="shared" si="18"/>
        <v>9.74</v>
      </c>
      <c r="J93" s="23">
        <f t="shared" si="19"/>
        <v>262.98</v>
      </c>
    </row>
    <row r="94" spans="1:10" ht="25.5">
      <c r="A94" s="2"/>
      <c r="B94" s="21" t="s">
        <v>189</v>
      </c>
      <c r="C94" s="24" t="s">
        <v>191</v>
      </c>
      <c r="D94" s="24" t="s">
        <v>13</v>
      </c>
      <c r="E94" s="24">
        <v>3</v>
      </c>
      <c r="F94" s="23">
        <v>764.37339999999995</v>
      </c>
      <c r="G94" s="23">
        <f>0.05*F94</f>
        <v>38.218669999999996</v>
      </c>
      <c r="H94" s="23">
        <f>0.85*F94</f>
        <v>649.71738999999991</v>
      </c>
      <c r="I94" s="23">
        <f t="shared" si="18"/>
        <v>1452.3094599999999</v>
      </c>
      <c r="J94" s="23">
        <f t="shared" si="19"/>
        <v>4356.9283799999994</v>
      </c>
    </row>
    <row r="95" spans="1:10" ht="25.5">
      <c r="A95" s="2"/>
      <c r="B95" s="21" t="s">
        <v>190</v>
      </c>
      <c r="C95" s="24" t="s">
        <v>192</v>
      </c>
      <c r="D95" s="24" t="s">
        <v>13</v>
      </c>
      <c r="E95" s="24">
        <v>3</v>
      </c>
      <c r="F95" s="43">
        <v>343.875</v>
      </c>
      <c r="G95" s="23">
        <f>0.05*F95</f>
        <v>17.193750000000001</v>
      </c>
      <c r="H95" s="23">
        <f>0.85*F95</f>
        <v>292.29374999999999</v>
      </c>
      <c r="I95" s="23">
        <f t="shared" si="18"/>
        <v>653.36249999999995</v>
      </c>
      <c r="J95" s="23">
        <f t="shared" si="19"/>
        <v>1960.0874999999999</v>
      </c>
    </row>
    <row r="96" spans="1:10">
      <c r="A96" s="2"/>
      <c r="B96" s="35"/>
      <c r="C96" s="36" t="s">
        <v>173</v>
      </c>
      <c r="D96" s="37"/>
      <c r="E96" s="37"/>
      <c r="F96" s="38"/>
      <c r="G96" s="38"/>
      <c r="H96" s="38"/>
      <c r="I96" s="39"/>
      <c r="J96" s="40">
        <f>SUM(J84:J95)</f>
        <v>146771.95948000002</v>
      </c>
    </row>
    <row r="97" spans="1:10" s="33" customFormat="1">
      <c r="A97" s="2"/>
      <c r="B97" s="29">
        <v>11</v>
      </c>
      <c r="C97" s="30" t="s">
        <v>146</v>
      </c>
      <c r="D97" s="29"/>
      <c r="E97" s="31"/>
      <c r="F97" s="32"/>
      <c r="G97" s="32"/>
      <c r="H97" s="32"/>
      <c r="I97" s="27"/>
      <c r="J97" s="28"/>
    </row>
    <row r="98" spans="1:10">
      <c r="A98" s="2"/>
      <c r="B98" s="21" t="s">
        <v>163</v>
      </c>
      <c r="C98" s="14" t="s">
        <v>147</v>
      </c>
      <c r="D98" s="22" t="s">
        <v>148</v>
      </c>
      <c r="E98" s="15">
        <v>15</v>
      </c>
      <c r="F98" s="23"/>
      <c r="G98" s="23"/>
      <c r="H98" s="23">
        <v>45</v>
      </c>
      <c r="I98" s="23">
        <f t="shared" ref="I98:I99" si="20">SUM(F98:H98)</f>
        <v>45</v>
      </c>
      <c r="J98" s="23">
        <f t="shared" ref="J98:J99" si="21">I98*E98</f>
        <v>675</v>
      </c>
    </row>
    <row r="99" spans="1:10" ht="38.25">
      <c r="A99" s="2"/>
      <c r="B99" s="21" t="s">
        <v>164</v>
      </c>
      <c r="C99" s="14" t="s">
        <v>149</v>
      </c>
      <c r="D99" s="22" t="s">
        <v>148</v>
      </c>
      <c r="E99" s="15">
        <v>1</v>
      </c>
      <c r="F99" s="23">
        <v>0</v>
      </c>
      <c r="G99" s="23"/>
      <c r="H99" s="23">
        <v>0</v>
      </c>
      <c r="I99" s="23">
        <f t="shared" si="20"/>
        <v>0</v>
      </c>
      <c r="J99" s="23">
        <f t="shared" si="21"/>
        <v>0</v>
      </c>
    </row>
    <row r="100" spans="1:10">
      <c r="A100" s="2"/>
      <c r="B100" s="35"/>
      <c r="C100" s="36" t="s">
        <v>173</v>
      </c>
      <c r="D100" s="37"/>
      <c r="E100" s="37"/>
      <c r="F100" s="38"/>
      <c r="G100" s="38"/>
      <c r="H100" s="38"/>
      <c r="I100" s="39"/>
      <c r="J100" s="40">
        <f>SUM(J98:J99)</f>
        <v>675</v>
      </c>
    </row>
    <row r="101" spans="1:10" ht="21" customHeight="1">
      <c r="A101" s="2"/>
      <c r="B101" s="1"/>
      <c r="C101" s="3"/>
      <c r="D101" s="4"/>
      <c r="E101" s="5"/>
      <c r="F101" s="8"/>
      <c r="G101" s="8"/>
      <c r="H101" s="8"/>
      <c r="I101" s="6"/>
      <c r="J101" s="34">
        <f>SUM(J9:J100)/2</f>
        <v>414248.58720000007</v>
      </c>
    </row>
    <row r="102" spans="1:10">
      <c r="A102" s="2"/>
      <c r="B102" s="1"/>
      <c r="C102" s="3"/>
      <c r="D102" s="1"/>
      <c r="E102" s="9"/>
      <c r="F102" s="10"/>
      <c r="G102" s="10"/>
      <c r="H102" s="12"/>
      <c r="I102" s="3"/>
      <c r="J102" s="3"/>
    </row>
    <row r="103" spans="1:10">
      <c r="A103" s="2"/>
      <c r="C103" s="3"/>
      <c r="D103" s="1"/>
      <c r="E103" s="9"/>
      <c r="F103" s="10"/>
      <c r="G103" s="10"/>
      <c r="H103" s="11"/>
      <c r="I103" s="3"/>
      <c r="J103" s="3"/>
    </row>
    <row r="104" spans="1:10">
      <c r="A104" s="2"/>
      <c r="B104" s="1"/>
      <c r="C104" s="3"/>
      <c r="D104" s="1"/>
      <c r="E104" s="9"/>
      <c r="F104" s="10"/>
      <c r="G104" s="10"/>
      <c r="H104" s="11"/>
      <c r="I104" s="3"/>
      <c r="J104" s="3"/>
    </row>
    <row r="105" spans="1:10">
      <c r="A105" s="2"/>
      <c r="B105" s="1"/>
      <c r="C105" s="3"/>
      <c r="D105" s="1"/>
      <c r="E105" s="9"/>
      <c r="F105" s="10"/>
      <c r="G105" s="10"/>
      <c r="H105" s="11"/>
      <c r="I105" s="3"/>
      <c r="J105" s="3"/>
    </row>
    <row r="106" spans="1:10">
      <c r="A106" s="2"/>
      <c r="B106" s="1"/>
      <c r="C106" s="3"/>
      <c r="D106" s="1"/>
      <c r="E106" s="9"/>
      <c r="F106" s="10"/>
      <c r="G106" s="10"/>
      <c r="H106" s="11"/>
      <c r="I106" s="3"/>
      <c r="J106" s="3"/>
    </row>
    <row r="107" spans="1:10">
      <c r="A107" s="2"/>
      <c r="B107" s="1"/>
      <c r="C107" s="3"/>
      <c r="D107" s="1"/>
      <c r="E107" s="9"/>
      <c r="F107" s="10"/>
      <c r="G107" s="10"/>
      <c r="H107" s="11"/>
      <c r="I107" s="3"/>
      <c r="J107" s="3"/>
    </row>
    <row r="108" spans="1:10">
      <c r="A108" s="2"/>
      <c r="B108" s="1"/>
      <c r="C108" s="3"/>
      <c r="D108" s="1"/>
      <c r="E108" s="9"/>
      <c r="F108" s="10"/>
      <c r="G108" s="10"/>
      <c r="H108" s="11"/>
      <c r="I108" s="3"/>
      <c r="J108" s="3"/>
    </row>
    <row r="109" spans="1:10">
      <c r="A109" s="2"/>
      <c r="B109" s="1"/>
      <c r="C109" s="3"/>
      <c r="D109" s="1"/>
      <c r="E109" s="9"/>
      <c r="F109" s="10"/>
      <c r="G109" s="10"/>
      <c r="H109" s="11"/>
      <c r="I109" s="3"/>
      <c r="J109" s="3"/>
    </row>
    <row r="110" spans="1:10">
      <c r="A110" s="2"/>
      <c r="B110" s="1"/>
      <c r="C110" s="3"/>
      <c r="D110" s="1"/>
      <c r="E110" s="9"/>
      <c r="F110" s="10"/>
      <c r="G110" s="10"/>
      <c r="H110" s="11"/>
      <c r="I110" s="3"/>
      <c r="J110" s="3"/>
    </row>
    <row r="111" spans="1:10">
      <c r="A111" s="2"/>
      <c r="B111" s="1"/>
      <c r="C111" s="3"/>
      <c r="D111" s="1"/>
      <c r="E111" s="9"/>
      <c r="F111" s="10"/>
      <c r="G111" s="10"/>
      <c r="H111" s="11"/>
      <c r="I111" s="3"/>
      <c r="J111" s="3"/>
    </row>
    <row r="112" spans="1:10">
      <c r="A112" s="2"/>
      <c r="B112" s="1"/>
      <c r="C112" s="3"/>
      <c r="D112" s="1"/>
      <c r="E112" s="9"/>
      <c r="F112" s="10"/>
      <c r="G112" s="10"/>
      <c r="H112" s="11"/>
      <c r="I112" s="3"/>
      <c r="J112" s="3"/>
    </row>
    <row r="113" spans="1:10">
      <c r="A113" s="2"/>
      <c r="B113" s="1"/>
      <c r="C113" s="3"/>
      <c r="D113" s="1"/>
      <c r="E113" s="9"/>
      <c r="F113" s="10"/>
      <c r="G113" s="10"/>
      <c r="H113" s="11"/>
      <c r="I113" s="3"/>
      <c r="J113" s="3"/>
    </row>
    <row r="114" spans="1:10">
      <c r="A114" s="2"/>
      <c r="B114" s="1"/>
      <c r="C114" s="3"/>
      <c r="D114" s="1"/>
      <c r="E114" s="9"/>
      <c r="F114" s="10"/>
      <c r="G114" s="10"/>
      <c r="H114" s="11"/>
      <c r="I114" s="3"/>
      <c r="J114" s="3"/>
    </row>
    <row r="115" spans="1:10">
      <c r="A115" s="2"/>
      <c r="B115" s="1"/>
      <c r="C115" s="3"/>
      <c r="D115" s="1"/>
      <c r="E115" s="9"/>
      <c r="F115" s="10"/>
      <c r="G115" s="10"/>
      <c r="H115" s="11"/>
      <c r="I115" s="3"/>
      <c r="J115" s="3"/>
    </row>
    <row r="116" spans="1:10">
      <c r="A116" s="2"/>
      <c r="B116" s="1"/>
      <c r="C116" s="3"/>
      <c r="D116" s="1"/>
      <c r="E116" s="9"/>
      <c r="F116" s="10"/>
      <c r="G116" s="10"/>
      <c r="H116" s="11"/>
      <c r="I116" s="3"/>
      <c r="J116" s="3"/>
    </row>
    <row r="117" spans="1:10">
      <c r="A117" s="2"/>
      <c r="B117" s="1"/>
      <c r="C117" s="3"/>
      <c r="D117" s="1"/>
      <c r="E117" s="9"/>
      <c r="F117" s="10"/>
      <c r="G117" s="10"/>
      <c r="H117" s="11"/>
      <c r="I117" s="3"/>
      <c r="J117" s="3"/>
    </row>
    <row r="118" spans="1:10">
      <c r="A118" s="2"/>
      <c r="B118" s="1"/>
      <c r="C118" s="3"/>
      <c r="D118" s="1"/>
      <c r="E118" s="9"/>
      <c r="F118" s="10"/>
      <c r="G118" s="10"/>
      <c r="H118" s="11"/>
      <c r="I118" s="3"/>
      <c r="J118" s="3"/>
    </row>
    <row r="119" spans="1:10">
      <c r="A119" s="2"/>
      <c r="B119" s="1"/>
      <c r="C119" s="3"/>
      <c r="D119" s="1"/>
      <c r="E119" s="9"/>
      <c r="F119" s="10"/>
      <c r="G119" s="10"/>
      <c r="H119" s="11"/>
      <c r="I119" s="3"/>
      <c r="J119" s="3"/>
    </row>
    <row r="120" spans="1:10">
      <c r="A120" s="2"/>
      <c r="B120" s="1"/>
      <c r="C120" s="3"/>
      <c r="D120" s="1"/>
      <c r="E120" s="9"/>
      <c r="F120" s="10"/>
      <c r="G120" s="10"/>
      <c r="H120" s="11"/>
      <c r="I120" s="3"/>
      <c r="J120" s="3"/>
    </row>
    <row r="121" spans="1:10">
      <c r="A121" s="2"/>
      <c r="B121" s="1"/>
      <c r="C121" s="3"/>
      <c r="D121" s="1"/>
      <c r="E121" s="9"/>
      <c r="F121" s="10"/>
      <c r="G121" s="10"/>
      <c r="H121" s="11"/>
      <c r="I121" s="3"/>
      <c r="J121" s="3"/>
    </row>
    <row r="122" spans="1:10">
      <c r="A122" s="2"/>
      <c r="B122" s="1"/>
      <c r="C122" s="3"/>
      <c r="D122" s="1"/>
      <c r="E122" s="9"/>
      <c r="F122" s="10"/>
      <c r="G122" s="10"/>
      <c r="H122" s="11"/>
      <c r="I122" s="3"/>
      <c r="J122" s="3"/>
    </row>
    <row r="123" spans="1:10">
      <c r="A123" s="2"/>
      <c r="B123" s="1"/>
      <c r="C123" s="3"/>
      <c r="D123" s="1"/>
      <c r="E123" s="9"/>
      <c r="F123" s="10"/>
      <c r="G123" s="10"/>
      <c r="H123" s="11"/>
      <c r="I123" s="3"/>
      <c r="J123" s="3"/>
    </row>
    <row r="124" spans="1:10">
      <c r="A124" s="2"/>
      <c r="B124" s="1"/>
      <c r="C124" s="3"/>
      <c r="D124" s="1"/>
      <c r="E124" s="9"/>
      <c r="F124" s="10"/>
      <c r="G124" s="10"/>
      <c r="H124" s="11"/>
      <c r="I124" s="3"/>
      <c r="J124" s="3"/>
    </row>
    <row r="125" spans="1:10">
      <c r="A125" s="2"/>
      <c r="B125" s="1"/>
      <c r="C125" s="3"/>
      <c r="D125" s="1"/>
      <c r="E125" s="9"/>
      <c r="F125" s="10"/>
      <c r="G125" s="10"/>
      <c r="H125" s="11"/>
      <c r="I125" s="3"/>
      <c r="J125" s="3"/>
    </row>
    <row r="126" spans="1:10">
      <c r="A126" s="2"/>
      <c r="B126" s="1"/>
      <c r="C126" s="3"/>
      <c r="D126" s="1"/>
      <c r="E126" s="9"/>
      <c r="F126" s="10"/>
      <c r="G126" s="10"/>
      <c r="H126" s="11"/>
      <c r="I126" s="3"/>
      <c r="J126" s="3"/>
    </row>
    <row r="127" spans="1:10">
      <c r="A127" s="2"/>
      <c r="B127" s="1"/>
      <c r="C127" s="3"/>
      <c r="D127" s="1"/>
      <c r="E127" s="9"/>
      <c r="F127" s="10"/>
      <c r="G127" s="10"/>
      <c r="H127" s="11"/>
      <c r="I127" s="3"/>
      <c r="J127" s="3"/>
    </row>
    <row r="128" spans="1:10">
      <c r="A128" s="2"/>
      <c r="B128" s="1"/>
      <c r="C128" s="3"/>
      <c r="D128" s="1"/>
      <c r="E128" s="9"/>
      <c r="F128" s="10"/>
      <c r="G128" s="10"/>
      <c r="H128" s="11"/>
      <c r="I128" s="3"/>
      <c r="J128" s="3"/>
    </row>
    <row r="129" spans="1:10">
      <c r="A129" s="2"/>
      <c r="B129" s="1"/>
      <c r="C129" s="3"/>
      <c r="D129" s="1"/>
      <c r="E129" s="9"/>
      <c r="F129" s="10"/>
      <c r="G129" s="10"/>
      <c r="H129" s="11"/>
      <c r="I129" s="3"/>
      <c r="J129" s="3"/>
    </row>
  </sheetData>
  <mergeCells count="14">
    <mergeCell ref="B5:C5"/>
    <mergeCell ref="D5:J5"/>
    <mergeCell ref="B2:J2"/>
    <mergeCell ref="B3:J3"/>
    <mergeCell ref="B6:B7"/>
    <mergeCell ref="C6:C7"/>
    <mergeCell ref="D6:D7"/>
    <mergeCell ref="E6:E7"/>
    <mergeCell ref="B4:J4"/>
    <mergeCell ref="F6:F7"/>
    <mergeCell ref="H6:H7"/>
    <mergeCell ref="I6:I7"/>
    <mergeCell ref="J6:J7"/>
    <mergeCell ref="G6:G7"/>
  </mergeCells>
  <phoneticPr fontId="4" type="noConversion"/>
  <pageMargins left="0.23622047244094491" right="0.23622047244094491" top="0.74803149606299213" bottom="0.74803149606299213" header="0.31496062992125984" footer="0.31496062992125984"/>
  <pageSetup paperSize="9" scale="55" orientation="portrait" horizontalDpi="360" verticalDpi="36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28"/>
  <sheetViews>
    <sheetView showGridLines="0" topLeftCell="A83" zoomScaleNormal="100" workbookViewId="0">
      <selection activeCell="F92" sqref="F92"/>
    </sheetView>
  </sheetViews>
  <sheetFormatPr defaultRowHeight="15"/>
  <cols>
    <col min="1" max="1" width="1" customWidth="1"/>
    <col min="2" max="2" width="12.28515625" customWidth="1"/>
    <col min="3" max="3" width="98.5703125" customWidth="1"/>
    <col min="4" max="4" width="8.7109375" customWidth="1"/>
    <col min="5" max="5" width="11.7109375" customWidth="1"/>
    <col min="6" max="9" width="16.7109375" customWidth="1"/>
    <col min="10" max="10" width="21.85546875" customWidth="1"/>
  </cols>
  <sheetData>
    <row r="1" spans="1:10" ht="7.5" customHeight="1"/>
    <row r="2" spans="1:10" ht="105" customHeight="1">
      <c r="B2" s="49"/>
      <c r="C2" s="49"/>
      <c r="D2" s="49"/>
      <c r="E2" s="49"/>
      <c r="F2" s="49"/>
      <c r="G2" s="49"/>
      <c r="H2" s="49"/>
      <c r="I2" s="49"/>
      <c r="J2" s="49"/>
    </row>
    <row r="3" spans="1:10" ht="24.95" customHeight="1">
      <c r="B3" s="50" t="s">
        <v>181</v>
      </c>
      <c r="C3" s="50"/>
      <c r="D3" s="50"/>
      <c r="E3" s="50"/>
      <c r="F3" s="50"/>
      <c r="G3" s="50"/>
      <c r="H3" s="50"/>
      <c r="I3" s="50"/>
      <c r="J3" s="50"/>
    </row>
    <row r="4" spans="1:10" ht="24.95" customHeight="1">
      <c r="B4" s="50" t="s">
        <v>183</v>
      </c>
      <c r="C4" s="50"/>
      <c r="D4" s="50"/>
      <c r="E4" s="50"/>
      <c r="F4" s="50"/>
      <c r="G4" s="50"/>
      <c r="H4" s="50"/>
      <c r="I4" s="50"/>
      <c r="J4" s="50"/>
    </row>
    <row r="5" spans="1:10" ht="24.95" customHeight="1">
      <c r="B5" s="44" t="s">
        <v>188</v>
      </c>
      <c r="C5" s="45"/>
      <c r="D5" s="46" t="s">
        <v>182</v>
      </c>
      <c r="E5" s="47"/>
      <c r="F5" s="47"/>
      <c r="G5" s="47"/>
      <c r="H5" s="47"/>
      <c r="I5" s="47"/>
      <c r="J5" s="48"/>
    </row>
    <row r="6" spans="1:10">
      <c r="A6" s="2"/>
      <c r="B6" s="51" t="s">
        <v>169</v>
      </c>
      <c r="C6" s="51" t="s">
        <v>168</v>
      </c>
      <c r="D6" s="51" t="s">
        <v>0</v>
      </c>
      <c r="E6" s="53" t="s">
        <v>1</v>
      </c>
      <c r="F6" s="51" t="s">
        <v>170</v>
      </c>
      <c r="G6" s="57" t="s">
        <v>187</v>
      </c>
      <c r="H6" s="51" t="s">
        <v>171</v>
      </c>
      <c r="I6" s="51" t="s">
        <v>172</v>
      </c>
      <c r="J6" s="55" t="s">
        <v>180</v>
      </c>
    </row>
    <row r="7" spans="1:10">
      <c r="A7" s="2"/>
      <c r="B7" s="52"/>
      <c r="C7" s="52"/>
      <c r="D7" s="52"/>
      <c r="E7" s="54"/>
      <c r="F7" s="52"/>
      <c r="G7" s="51"/>
      <c r="H7" s="52"/>
      <c r="I7" s="52"/>
      <c r="J7" s="56"/>
    </row>
    <row r="8" spans="1:10" s="33" customFormat="1">
      <c r="A8" s="2"/>
      <c r="B8" s="29">
        <v>1</v>
      </c>
      <c r="C8" s="30" t="s">
        <v>2</v>
      </c>
      <c r="D8" s="29"/>
      <c r="E8" s="31"/>
      <c r="F8" s="32"/>
      <c r="G8" s="32"/>
      <c r="H8" s="32"/>
      <c r="I8" s="27"/>
      <c r="J8" s="28"/>
    </row>
    <row r="9" spans="1:10" ht="38.25">
      <c r="A9" s="2"/>
      <c r="B9" s="20" t="s">
        <v>3</v>
      </c>
      <c r="C9" s="13" t="s">
        <v>4</v>
      </c>
      <c r="D9" s="15" t="s">
        <v>13</v>
      </c>
      <c r="E9" s="15">
        <v>1</v>
      </c>
      <c r="F9" s="23">
        <v>7306.4250000000002</v>
      </c>
      <c r="G9" s="23">
        <v>334.00799999999998</v>
      </c>
      <c r="H9" s="23">
        <v>5914.7249999999995</v>
      </c>
      <c r="I9" s="23">
        <f>SUM(F9:H9)</f>
        <v>13555.157999999999</v>
      </c>
      <c r="J9" s="23">
        <f>I9*E9</f>
        <v>13555.157999999999</v>
      </c>
    </row>
    <row r="10" spans="1:10" ht="38.25">
      <c r="A10" s="2"/>
      <c r="B10" s="20" t="s">
        <v>14</v>
      </c>
      <c r="C10" s="14" t="s">
        <v>5</v>
      </c>
      <c r="D10" s="15" t="s">
        <v>13</v>
      </c>
      <c r="E10" s="15">
        <v>1</v>
      </c>
      <c r="F10" s="23">
        <v>7723.35</v>
      </c>
      <c r="G10" s="23">
        <v>340.1112</v>
      </c>
      <c r="H10" s="23">
        <v>6022.8024999999998</v>
      </c>
      <c r="I10" s="23">
        <f t="shared" ref="I10:I16" si="0">SUM(F10:H10)</f>
        <v>14086.2637</v>
      </c>
      <c r="J10" s="23">
        <f t="shared" ref="J10:J16" si="1">I10*E10</f>
        <v>14086.2637</v>
      </c>
    </row>
    <row r="11" spans="1:10" ht="38.25">
      <c r="A11" s="2"/>
      <c r="B11" s="20" t="s">
        <v>15</v>
      </c>
      <c r="C11" s="13" t="s">
        <v>6</v>
      </c>
      <c r="D11" s="15" t="s">
        <v>13</v>
      </c>
      <c r="E11" s="15">
        <v>3</v>
      </c>
      <c r="F11" s="23">
        <v>669.57</v>
      </c>
      <c r="G11" s="23">
        <v>15.67296</v>
      </c>
      <c r="H11" s="23">
        <v>277.54199999999997</v>
      </c>
      <c r="I11" s="23">
        <f t="shared" si="0"/>
        <v>962.78495999999996</v>
      </c>
      <c r="J11" s="23">
        <f t="shared" si="1"/>
        <v>2888.3548799999999</v>
      </c>
    </row>
    <row r="12" spans="1:10" ht="51">
      <c r="A12" s="2"/>
      <c r="B12" s="20" t="s">
        <v>16</v>
      </c>
      <c r="C12" s="14" t="s">
        <v>7</v>
      </c>
      <c r="D12" s="15" t="s">
        <v>13</v>
      </c>
      <c r="E12" s="15">
        <v>1</v>
      </c>
      <c r="F12" s="23">
        <v>1119.9204999999999</v>
      </c>
      <c r="G12" s="23">
        <v>49.317600000000006</v>
      </c>
      <c r="H12" s="23">
        <v>873.33249999999998</v>
      </c>
      <c r="I12" s="23">
        <f t="shared" si="0"/>
        <v>2042.5706</v>
      </c>
      <c r="J12" s="23">
        <f t="shared" si="1"/>
        <v>2042.5706</v>
      </c>
    </row>
    <row r="13" spans="1:10" ht="38.25">
      <c r="A13" s="2"/>
      <c r="B13" s="20" t="s">
        <v>17</v>
      </c>
      <c r="C13" s="14" t="s">
        <v>8</v>
      </c>
      <c r="D13" s="15" t="s">
        <v>13</v>
      </c>
      <c r="E13" s="15">
        <v>19</v>
      </c>
      <c r="F13" s="23">
        <v>59.16</v>
      </c>
      <c r="G13" s="23">
        <v>2.7048000000000001</v>
      </c>
      <c r="H13" s="23">
        <v>47.897500000000001</v>
      </c>
      <c r="I13" s="23">
        <f t="shared" si="0"/>
        <v>109.7623</v>
      </c>
      <c r="J13" s="23">
        <f t="shared" si="1"/>
        <v>2085.4836999999998</v>
      </c>
    </row>
    <row r="14" spans="1:10" ht="38.25">
      <c r="A14" s="2"/>
      <c r="B14" s="20" t="s">
        <v>18</v>
      </c>
      <c r="C14" s="14" t="s">
        <v>9</v>
      </c>
      <c r="D14" s="15" t="s">
        <v>13</v>
      </c>
      <c r="E14" s="15">
        <v>25</v>
      </c>
      <c r="F14" s="23">
        <v>14.0174</v>
      </c>
      <c r="G14" s="23">
        <v>0.61727999999999994</v>
      </c>
      <c r="H14" s="23">
        <v>10.930999999999999</v>
      </c>
      <c r="I14" s="23">
        <f t="shared" si="0"/>
        <v>25.56568</v>
      </c>
      <c r="J14" s="23">
        <f t="shared" si="1"/>
        <v>639.14200000000005</v>
      </c>
    </row>
    <row r="15" spans="1:10" ht="38.25">
      <c r="A15" s="2"/>
      <c r="B15" s="20" t="s">
        <v>19</v>
      </c>
      <c r="C15" s="13" t="s">
        <v>10</v>
      </c>
      <c r="D15" s="15" t="s">
        <v>13</v>
      </c>
      <c r="E15" s="15">
        <v>1</v>
      </c>
      <c r="F15" s="23">
        <v>681.34500000000003</v>
      </c>
      <c r="G15" s="23">
        <v>31.147199999999998</v>
      </c>
      <c r="H15" s="23">
        <v>551.56499999999994</v>
      </c>
      <c r="I15" s="23">
        <f t="shared" si="0"/>
        <v>1264.0572</v>
      </c>
      <c r="J15" s="23">
        <f t="shared" si="1"/>
        <v>1264.0572</v>
      </c>
    </row>
    <row r="16" spans="1:10" ht="38.25">
      <c r="A16" s="2"/>
      <c r="B16" s="20" t="s">
        <v>20</v>
      </c>
      <c r="C16" s="13" t="s">
        <v>11</v>
      </c>
      <c r="D16" s="15" t="s">
        <v>13</v>
      </c>
      <c r="E16" s="15">
        <v>1</v>
      </c>
      <c r="F16" s="23">
        <v>5140.0230000000001</v>
      </c>
      <c r="G16" s="23">
        <v>234.97248000000002</v>
      </c>
      <c r="H16" s="23">
        <v>4160.9710000000005</v>
      </c>
      <c r="I16" s="23">
        <f t="shared" si="0"/>
        <v>9535.966480000001</v>
      </c>
      <c r="J16" s="23">
        <f t="shared" si="1"/>
        <v>9535.966480000001</v>
      </c>
    </row>
    <row r="17" spans="1:10" ht="25.5">
      <c r="A17" s="2"/>
      <c r="B17" s="20" t="s">
        <v>21</v>
      </c>
      <c r="C17" s="13" t="s">
        <v>12</v>
      </c>
      <c r="D17" s="15" t="s">
        <v>13</v>
      </c>
      <c r="E17" s="15">
        <v>1</v>
      </c>
      <c r="F17" s="23">
        <v>1106.07</v>
      </c>
      <c r="G17" s="23">
        <v>50.563200000000002</v>
      </c>
      <c r="H17" s="23">
        <v>895.3900000000001</v>
      </c>
      <c r="I17" s="23">
        <f t="shared" ref="I17" si="2">SUM(F17:H17)</f>
        <v>2052.0232000000001</v>
      </c>
      <c r="J17" s="23">
        <f t="shared" ref="J17" si="3">I17*E17</f>
        <v>2052.0232000000001</v>
      </c>
    </row>
    <row r="18" spans="1:10">
      <c r="A18" s="2"/>
      <c r="B18" s="35"/>
      <c r="C18" s="36" t="s">
        <v>173</v>
      </c>
      <c r="D18" s="37"/>
      <c r="E18" s="37"/>
      <c r="F18" s="38"/>
      <c r="G18" s="38"/>
      <c r="H18" s="38"/>
      <c r="I18" s="39"/>
      <c r="J18" s="40">
        <f>SUM(J9:J17)</f>
        <v>48149.019760000003</v>
      </c>
    </row>
    <row r="19" spans="1:10" s="33" customFormat="1">
      <c r="A19" s="2"/>
      <c r="B19" s="29">
        <v>2</v>
      </c>
      <c r="C19" s="30" t="s">
        <v>22</v>
      </c>
      <c r="D19" s="29"/>
      <c r="E19" s="31"/>
      <c r="F19" s="32"/>
      <c r="G19" s="32"/>
      <c r="H19" s="32"/>
      <c r="I19" s="27"/>
      <c r="J19" s="28"/>
    </row>
    <row r="20" spans="1:10" ht="42.75">
      <c r="A20" s="2"/>
      <c r="B20" s="20" t="s">
        <v>32</v>
      </c>
      <c r="C20" s="17" t="s">
        <v>23</v>
      </c>
      <c r="D20" s="15" t="s">
        <v>13</v>
      </c>
      <c r="E20" s="15">
        <v>1</v>
      </c>
      <c r="F20" s="23">
        <v>32.296700000000001</v>
      </c>
      <c r="G20" s="23">
        <v>1.4222399999999999</v>
      </c>
      <c r="H20" s="23">
        <v>25.185499999999998</v>
      </c>
      <c r="I20" s="23">
        <f t="shared" ref="I20:I28" si="4">SUM(F20:H20)</f>
        <v>58.904440000000001</v>
      </c>
      <c r="J20" s="23">
        <f t="shared" ref="J20:J28" si="5">I20*E20</f>
        <v>58.904440000000001</v>
      </c>
    </row>
    <row r="21" spans="1:10" ht="42.75">
      <c r="A21" s="2"/>
      <c r="B21" s="20" t="s">
        <v>35</v>
      </c>
      <c r="C21" s="17" t="s">
        <v>24</v>
      </c>
      <c r="D21" s="15" t="s">
        <v>13</v>
      </c>
      <c r="E21" s="15">
        <v>1</v>
      </c>
      <c r="F21" s="23">
        <v>39.353999999999999</v>
      </c>
      <c r="G21" s="23">
        <v>1.79904</v>
      </c>
      <c r="H21" s="23">
        <v>31.857999999999997</v>
      </c>
      <c r="I21" s="23">
        <f t="shared" si="4"/>
        <v>73.011039999999994</v>
      </c>
      <c r="J21" s="23">
        <f t="shared" si="5"/>
        <v>73.011039999999994</v>
      </c>
    </row>
    <row r="22" spans="1:10" ht="42.75">
      <c r="A22" s="2"/>
      <c r="B22" s="20" t="s">
        <v>36</v>
      </c>
      <c r="C22" s="17" t="s">
        <v>25</v>
      </c>
      <c r="D22" s="15" t="s">
        <v>26</v>
      </c>
      <c r="E22" s="15">
        <v>49</v>
      </c>
      <c r="F22" s="23">
        <v>66.871499999999997</v>
      </c>
      <c r="G22" s="23">
        <v>2.9448000000000003</v>
      </c>
      <c r="H22" s="23">
        <v>52.147500000000001</v>
      </c>
      <c r="I22" s="23">
        <f t="shared" si="4"/>
        <v>121.96379999999999</v>
      </c>
      <c r="J22" s="23">
        <f t="shared" si="5"/>
        <v>5976.2261999999992</v>
      </c>
    </row>
    <row r="23" spans="1:10" ht="28.5">
      <c r="A23" s="2"/>
      <c r="B23" s="20" t="s">
        <v>33</v>
      </c>
      <c r="C23" s="17" t="s">
        <v>27</v>
      </c>
      <c r="D23" s="15" t="s">
        <v>13</v>
      </c>
      <c r="E23" s="15">
        <v>4</v>
      </c>
      <c r="F23" s="23">
        <v>41.076000000000001</v>
      </c>
      <c r="G23" s="23">
        <v>1.8777599999999999</v>
      </c>
      <c r="H23" s="23">
        <v>33.251999999999995</v>
      </c>
      <c r="I23" s="23">
        <f t="shared" si="4"/>
        <v>76.205759999999998</v>
      </c>
      <c r="J23" s="23">
        <f t="shared" si="5"/>
        <v>304.82303999999999</v>
      </c>
    </row>
    <row r="24" spans="1:10" ht="42.75">
      <c r="A24" s="2"/>
      <c r="B24" s="20" t="s">
        <v>37</v>
      </c>
      <c r="C24" s="17" t="s">
        <v>28</v>
      </c>
      <c r="D24" s="15" t="s">
        <v>13</v>
      </c>
      <c r="E24" s="15">
        <v>4</v>
      </c>
      <c r="F24" s="23">
        <v>36.75</v>
      </c>
      <c r="G24" s="23">
        <v>1.68</v>
      </c>
      <c r="H24" s="23">
        <v>29.75</v>
      </c>
      <c r="I24" s="23">
        <f t="shared" si="4"/>
        <v>68.180000000000007</v>
      </c>
      <c r="J24" s="23">
        <f t="shared" si="5"/>
        <v>272.72000000000003</v>
      </c>
    </row>
    <row r="25" spans="1:10" ht="28.5">
      <c r="A25" s="2"/>
      <c r="B25" s="20" t="s">
        <v>38</v>
      </c>
      <c r="C25" s="17" t="s">
        <v>29</v>
      </c>
      <c r="D25" s="15" t="s">
        <v>13</v>
      </c>
      <c r="E25" s="15">
        <v>16</v>
      </c>
      <c r="F25" s="23">
        <v>42.64</v>
      </c>
      <c r="G25" s="23">
        <v>1.8777599999999999</v>
      </c>
      <c r="H25" s="23">
        <v>33.251999999999995</v>
      </c>
      <c r="I25" s="23">
        <f t="shared" si="4"/>
        <v>77.769759999999991</v>
      </c>
      <c r="J25" s="23">
        <f t="shared" si="5"/>
        <v>1244.3161599999999</v>
      </c>
    </row>
    <row r="26" spans="1:10" ht="28.5">
      <c r="A26" s="2"/>
      <c r="B26" s="20" t="s">
        <v>39</v>
      </c>
      <c r="C26" s="17" t="s">
        <v>30</v>
      </c>
      <c r="D26" s="15" t="s">
        <v>13</v>
      </c>
      <c r="E26" s="15">
        <v>9</v>
      </c>
      <c r="F26" s="23">
        <v>33.043500000000002</v>
      </c>
      <c r="G26" s="23">
        <v>1.5105599999999999</v>
      </c>
      <c r="H26" s="23">
        <v>26.749499999999998</v>
      </c>
      <c r="I26" s="23">
        <f t="shared" si="4"/>
        <v>61.303559999999997</v>
      </c>
      <c r="J26" s="23">
        <f t="shared" si="5"/>
        <v>551.73203999999998</v>
      </c>
    </row>
    <row r="27" spans="1:10" ht="28.5">
      <c r="A27" s="2"/>
      <c r="B27" s="20" t="s">
        <v>40</v>
      </c>
      <c r="C27" s="17" t="s">
        <v>31</v>
      </c>
      <c r="D27" s="15" t="s">
        <v>13</v>
      </c>
      <c r="E27" s="15">
        <v>25</v>
      </c>
      <c r="F27" s="23">
        <v>11.5322</v>
      </c>
      <c r="G27" s="23">
        <v>0.50784000000000007</v>
      </c>
      <c r="H27" s="23">
        <v>8.9930000000000003</v>
      </c>
      <c r="I27" s="23">
        <f t="shared" si="4"/>
        <v>21.03304</v>
      </c>
      <c r="J27" s="23">
        <f t="shared" si="5"/>
        <v>525.82600000000002</v>
      </c>
    </row>
    <row r="28" spans="1:10">
      <c r="A28" s="2"/>
      <c r="B28" s="20" t="s">
        <v>34</v>
      </c>
      <c r="C28" s="17" t="s">
        <v>152</v>
      </c>
      <c r="D28" s="15" t="s">
        <v>153</v>
      </c>
      <c r="E28" s="15">
        <v>1</v>
      </c>
      <c r="F28" s="23">
        <v>3675</v>
      </c>
      <c r="G28" s="23">
        <v>168</v>
      </c>
      <c r="H28" s="23">
        <v>2975</v>
      </c>
      <c r="I28" s="23">
        <f t="shared" si="4"/>
        <v>6818</v>
      </c>
      <c r="J28" s="23">
        <f t="shared" si="5"/>
        <v>6818</v>
      </c>
    </row>
    <row r="29" spans="1:10">
      <c r="A29" s="2"/>
      <c r="B29" s="35"/>
      <c r="C29" s="36" t="s">
        <v>173</v>
      </c>
      <c r="D29" s="37"/>
      <c r="E29" s="37"/>
      <c r="F29" s="38"/>
      <c r="G29" s="38"/>
      <c r="H29" s="38"/>
      <c r="I29" s="39"/>
      <c r="J29" s="40">
        <f>SUM(J20:J28)</f>
        <v>15825.558919999999</v>
      </c>
    </row>
    <row r="30" spans="1:10" s="33" customFormat="1">
      <c r="A30" s="2"/>
      <c r="B30" s="29">
        <v>3</v>
      </c>
      <c r="C30" s="30" t="s">
        <v>42</v>
      </c>
      <c r="D30" s="29"/>
      <c r="E30" s="31"/>
      <c r="F30" s="32"/>
      <c r="G30" s="32"/>
      <c r="H30" s="32"/>
      <c r="I30" s="27"/>
      <c r="J30" s="28"/>
    </row>
    <row r="31" spans="1:10" ht="42.75">
      <c r="A31" s="2"/>
      <c r="B31" s="20" t="s">
        <v>53</v>
      </c>
      <c r="C31" s="17" t="s">
        <v>43</v>
      </c>
      <c r="D31" s="15" t="s">
        <v>26</v>
      </c>
      <c r="E31" s="15">
        <v>38</v>
      </c>
      <c r="F31" s="23">
        <v>223.45</v>
      </c>
      <c r="G31" s="23">
        <v>9.7200000000000006</v>
      </c>
      <c r="H31" s="23">
        <v>172.125</v>
      </c>
      <c r="I31" s="23">
        <f t="shared" ref="I31:I40" si="6">SUM(F31:H31)</f>
        <v>405.29499999999996</v>
      </c>
      <c r="J31" s="23">
        <f t="shared" ref="J31:J40" si="7">I31*E31</f>
        <v>15401.21</v>
      </c>
    </row>
    <row r="32" spans="1:10" ht="28.5">
      <c r="A32" s="2"/>
      <c r="B32" s="20" t="s">
        <v>54</v>
      </c>
      <c r="C32" s="17" t="s">
        <v>44</v>
      </c>
      <c r="D32" s="15" t="s">
        <v>26</v>
      </c>
      <c r="E32" s="15">
        <v>7</v>
      </c>
      <c r="F32" s="23">
        <v>40.424999999999997</v>
      </c>
      <c r="G32" s="23">
        <v>1.6992</v>
      </c>
      <c r="H32" s="23">
        <v>30.089999999999996</v>
      </c>
      <c r="I32" s="23">
        <f t="shared" si="6"/>
        <v>72.214199999999991</v>
      </c>
      <c r="J32" s="23">
        <f t="shared" si="7"/>
        <v>505.49939999999992</v>
      </c>
    </row>
    <row r="33" spans="1:10" ht="28.5">
      <c r="A33" s="2"/>
      <c r="B33" s="20" t="s">
        <v>55</v>
      </c>
      <c r="C33" s="17" t="s">
        <v>45</v>
      </c>
      <c r="D33" s="15" t="s">
        <v>13</v>
      </c>
      <c r="E33" s="15">
        <v>12</v>
      </c>
      <c r="F33" s="23">
        <v>6.54</v>
      </c>
      <c r="G33" s="23">
        <v>0.2712</v>
      </c>
      <c r="H33" s="23">
        <v>4.8025000000000002</v>
      </c>
      <c r="I33" s="23">
        <f t="shared" si="6"/>
        <v>11.613700000000001</v>
      </c>
      <c r="J33" s="23">
        <f t="shared" si="7"/>
        <v>139.36440000000002</v>
      </c>
    </row>
    <row r="34" spans="1:10">
      <c r="A34" s="2"/>
      <c r="B34" s="20" t="s">
        <v>56</v>
      </c>
      <c r="C34" s="17" t="s">
        <v>46</v>
      </c>
      <c r="D34" s="15" t="s">
        <v>13</v>
      </c>
      <c r="E34" s="15">
        <v>9</v>
      </c>
      <c r="F34" s="23">
        <v>12.6</v>
      </c>
      <c r="G34" s="23">
        <v>0.54</v>
      </c>
      <c r="H34" s="23">
        <v>9.5625</v>
      </c>
      <c r="I34" s="23">
        <f t="shared" si="6"/>
        <v>22.702500000000001</v>
      </c>
      <c r="J34" s="23">
        <f t="shared" si="7"/>
        <v>204.32249999999999</v>
      </c>
    </row>
    <row r="35" spans="1:10">
      <c r="A35" s="2"/>
      <c r="B35" s="20" t="s">
        <v>57</v>
      </c>
      <c r="C35" s="17" t="s">
        <v>47</v>
      </c>
      <c r="D35" s="15" t="s">
        <v>13</v>
      </c>
      <c r="E35" s="15">
        <v>9</v>
      </c>
      <c r="F35" s="23">
        <v>9.81</v>
      </c>
      <c r="G35" s="23">
        <v>0.41040000000000004</v>
      </c>
      <c r="H35" s="23">
        <v>7.2675000000000001</v>
      </c>
      <c r="I35" s="23">
        <f t="shared" si="6"/>
        <v>17.4879</v>
      </c>
      <c r="J35" s="23">
        <f t="shared" si="7"/>
        <v>157.39109999999999</v>
      </c>
    </row>
    <row r="36" spans="1:10">
      <c r="A36" s="2"/>
      <c r="B36" s="20" t="s">
        <v>58</v>
      </c>
      <c r="C36" s="17" t="s">
        <v>48</v>
      </c>
      <c r="D36" s="15" t="s">
        <v>13</v>
      </c>
      <c r="E36" s="15">
        <v>9</v>
      </c>
      <c r="F36" s="23">
        <v>7.35</v>
      </c>
      <c r="G36" s="23">
        <v>0.312</v>
      </c>
      <c r="H36" s="23">
        <v>5.5249999999999995</v>
      </c>
      <c r="I36" s="23">
        <f t="shared" si="6"/>
        <v>13.186999999999999</v>
      </c>
      <c r="J36" s="23">
        <f t="shared" si="7"/>
        <v>118.68299999999999</v>
      </c>
    </row>
    <row r="37" spans="1:10" ht="28.5">
      <c r="A37" s="2"/>
      <c r="B37" s="20" t="s">
        <v>59</v>
      </c>
      <c r="C37" s="17" t="s">
        <v>49</v>
      </c>
      <c r="D37" s="15" t="s">
        <v>13</v>
      </c>
      <c r="E37" s="15">
        <v>1</v>
      </c>
      <c r="F37" s="23">
        <v>62.475000000000001</v>
      </c>
      <c r="G37" s="23">
        <v>2.8559999999999999</v>
      </c>
      <c r="H37" s="23">
        <v>50.574999999999996</v>
      </c>
      <c r="I37" s="23">
        <f t="shared" si="6"/>
        <v>115.90600000000001</v>
      </c>
      <c r="J37" s="23">
        <f t="shared" si="7"/>
        <v>115.90600000000001</v>
      </c>
    </row>
    <row r="38" spans="1:10" ht="28.5">
      <c r="A38" s="2"/>
      <c r="B38" s="20" t="s">
        <v>60</v>
      </c>
      <c r="C38" s="17" t="s">
        <v>50</v>
      </c>
      <c r="D38" s="15" t="s">
        <v>13</v>
      </c>
      <c r="E38" s="15">
        <v>3</v>
      </c>
      <c r="F38" s="23">
        <v>14.715</v>
      </c>
      <c r="G38" s="23">
        <v>0.64800000000000002</v>
      </c>
      <c r="H38" s="23">
        <v>11.475</v>
      </c>
      <c r="I38" s="23">
        <f t="shared" si="6"/>
        <v>26.838000000000001</v>
      </c>
      <c r="J38" s="23">
        <f t="shared" si="7"/>
        <v>80.51400000000001</v>
      </c>
    </row>
    <row r="39" spans="1:10" ht="28.5">
      <c r="A39" s="2"/>
      <c r="B39" s="20" t="s">
        <v>61</v>
      </c>
      <c r="C39" s="17" t="s">
        <v>51</v>
      </c>
      <c r="D39" s="15" t="s">
        <v>26</v>
      </c>
      <c r="E39" s="15">
        <v>5</v>
      </c>
      <c r="F39" s="23">
        <v>18.53</v>
      </c>
      <c r="G39" s="23">
        <v>0.88800000000000001</v>
      </c>
      <c r="H39" s="23">
        <v>15.725</v>
      </c>
      <c r="I39" s="23">
        <f t="shared" si="6"/>
        <v>35.143000000000001</v>
      </c>
      <c r="J39" s="23">
        <f t="shared" si="7"/>
        <v>175.715</v>
      </c>
    </row>
    <row r="40" spans="1:10">
      <c r="A40" s="2"/>
      <c r="B40" s="20" t="s">
        <v>62</v>
      </c>
      <c r="C40" s="18" t="s">
        <v>52</v>
      </c>
      <c r="D40" s="15" t="s">
        <v>13</v>
      </c>
      <c r="E40" s="15">
        <v>4</v>
      </c>
      <c r="F40" s="23">
        <v>825.19500000000005</v>
      </c>
      <c r="G40" s="23">
        <v>36</v>
      </c>
      <c r="H40" s="23">
        <v>637.5</v>
      </c>
      <c r="I40" s="23">
        <f t="shared" si="6"/>
        <v>1498.6950000000002</v>
      </c>
      <c r="J40" s="23">
        <f t="shared" si="7"/>
        <v>5994.7800000000007</v>
      </c>
    </row>
    <row r="41" spans="1:10">
      <c r="A41" s="2"/>
      <c r="B41" s="35"/>
      <c r="C41" s="36" t="s">
        <v>173</v>
      </c>
      <c r="D41" s="37"/>
      <c r="E41" s="37"/>
      <c r="F41" s="38"/>
      <c r="G41" s="38"/>
      <c r="H41" s="38"/>
      <c r="I41" s="39"/>
      <c r="J41" s="40">
        <f>SUM(J31:J40)</f>
        <v>22893.385399999999</v>
      </c>
    </row>
    <row r="42" spans="1:10" s="33" customFormat="1">
      <c r="A42" s="2"/>
      <c r="B42" s="29">
        <v>4</v>
      </c>
      <c r="C42" s="30" t="s">
        <v>41</v>
      </c>
      <c r="D42" s="29"/>
      <c r="E42" s="31"/>
      <c r="F42" s="32"/>
      <c r="G42" s="32"/>
      <c r="H42" s="32"/>
      <c r="I42" s="27"/>
      <c r="J42" s="28"/>
    </row>
    <row r="43" spans="1:10" ht="28.5">
      <c r="A43" s="2"/>
      <c r="B43" s="20" t="s">
        <v>73</v>
      </c>
      <c r="C43" s="17" t="s">
        <v>63</v>
      </c>
      <c r="D43" s="15" t="s">
        <v>13</v>
      </c>
      <c r="E43" s="15">
        <v>85</v>
      </c>
      <c r="F43" s="23">
        <v>1.0900000000000001</v>
      </c>
      <c r="G43" s="23">
        <v>4.8000000000000001E-2</v>
      </c>
      <c r="H43" s="23">
        <v>0.85</v>
      </c>
      <c r="I43" s="23">
        <f t="shared" ref="I43:I52" si="8">SUM(F43:H43)</f>
        <v>1.988</v>
      </c>
      <c r="J43" s="23">
        <f t="shared" ref="J43:J52" si="9">I43*E43</f>
        <v>168.98</v>
      </c>
    </row>
    <row r="44" spans="1:10">
      <c r="A44" s="2"/>
      <c r="B44" s="20" t="s">
        <v>74</v>
      </c>
      <c r="C44" s="17" t="s">
        <v>64</v>
      </c>
      <c r="D44" s="15" t="s">
        <v>13</v>
      </c>
      <c r="E44" s="15">
        <v>18</v>
      </c>
      <c r="F44" s="23">
        <v>8.61</v>
      </c>
      <c r="G44" s="23">
        <v>0.39359999999999995</v>
      </c>
      <c r="H44" s="23">
        <v>6.9699999999999989</v>
      </c>
      <c r="I44" s="23">
        <f t="shared" si="8"/>
        <v>15.973599999999998</v>
      </c>
      <c r="J44" s="23">
        <f t="shared" si="9"/>
        <v>287.52479999999997</v>
      </c>
    </row>
    <row r="45" spans="1:10">
      <c r="A45" s="2"/>
      <c r="B45" s="20" t="s">
        <v>75</v>
      </c>
      <c r="C45" s="17" t="s">
        <v>65</v>
      </c>
      <c r="D45" s="15" t="s">
        <v>13</v>
      </c>
      <c r="E45" s="15">
        <v>178</v>
      </c>
      <c r="F45" s="23">
        <v>0.70850000000000002</v>
      </c>
      <c r="G45" s="23">
        <v>3.1200000000000002E-2</v>
      </c>
      <c r="H45" s="23">
        <v>0.55249999999999999</v>
      </c>
      <c r="I45" s="23">
        <f t="shared" si="8"/>
        <v>1.2922</v>
      </c>
      <c r="J45" s="23">
        <f t="shared" si="9"/>
        <v>230.01160000000002</v>
      </c>
    </row>
    <row r="46" spans="1:10">
      <c r="A46" s="2"/>
      <c r="B46" s="20" t="s">
        <v>76</v>
      </c>
      <c r="C46" s="17" t="s">
        <v>66</v>
      </c>
      <c r="D46" s="15" t="s">
        <v>13</v>
      </c>
      <c r="E46" s="15">
        <v>178</v>
      </c>
      <c r="F46" s="23">
        <v>0.6825</v>
      </c>
      <c r="G46" s="23">
        <v>3.1200000000000002E-2</v>
      </c>
      <c r="H46" s="23">
        <v>0.55249999999999999</v>
      </c>
      <c r="I46" s="23">
        <f t="shared" si="8"/>
        <v>1.2662</v>
      </c>
      <c r="J46" s="23">
        <f t="shared" si="9"/>
        <v>225.3836</v>
      </c>
    </row>
    <row r="47" spans="1:10" ht="28.5">
      <c r="A47" s="2"/>
      <c r="B47" s="20" t="s">
        <v>77</v>
      </c>
      <c r="C47" s="17" t="s">
        <v>67</v>
      </c>
      <c r="D47" s="15" t="s">
        <v>26</v>
      </c>
      <c r="E47" s="15">
        <v>18</v>
      </c>
      <c r="F47" s="23">
        <v>188.17760000000001</v>
      </c>
      <c r="G47" s="23">
        <v>8.286719999999999</v>
      </c>
      <c r="H47" s="23">
        <v>146.74399999999997</v>
      </c>
      <c r="I47" s="23">
        <f t="shared" si="8"/>
        <v>343.20831999999996</v>
      </c>
      <c r="J47" s="23">
        <f t="shared" si="9"/>
        <v>6177.7497599999988</v>
      </c>
    </row>
    <row r="48" spans="1:10" ht="28.5">
      <c r="A48" s="2"/>
      <c r="B48" s="20" t="s">
        <v>78</v>
      </c>
      <c r="C48" s="17" t="s">
        <v>68</v>
      </c>
      <c r="D48" s="15" t="s">
        <v>13</v>
      </c>
      <c r="E48" s="15">
        <v>25</v>
      </c>
      <c r="F48" s="23">
        <v>7.8479999999999999</v>
      </c>
      <c r="G48" s="23">
        <v>0.34560000000000002</v>
      </c>
      <c r="H48" s="23">
        <v>6.12</v>
      </c>
      <c r="I48" s="23">
        <f t="shared" si="8"/>
        <v>14.313600000000001</v>
      </c>
      <c r="J48" s="23">
        <f t="shared" si="9"/>
        <v>357.84000000000003</v>
      </c>
    </row>
    <row r="49" spans="1:10">
      <c r="A49" s="2"/>
      <c r="B49" s="20" t="s">
        <v>79</v>
      </c>
      <c r="C49" s="17" t="s">
        <v>69</v>
      </c>
      <c r="D49" s="15" t="s">
        <v>13</v>
      </c>
      <c r="E49" s="15">
        <v>36</v>
      </c>
      <c r="F49" s="23">
        <v>1.5225</v>
      </c>
      <c r="G49" s="23">
        <v>6.9599999999999995E-2</v>
      </c>
      <c r="H49" s="23">
        <v>1.2324999999999999</v>
      </c>
      <c r="I49" s="23">
        <f t="shared" si="8"/>
        <v>2.8245999999999998</v>
      </c>
      <c r="J49" s="23">
        <f t="shared" si="9"/>
        <v>101.68559999999999</v>
      </c>
    </row>
    <row r="50" spans="1:10">
      <c r="A50" s="2"/>
      <c r="B50" s="20" t="s">
        <v>80</v>
      </c>
      <c r="C50" s="17" t="s">
        <v>70</v>
      </c>
      <c r="D50" s="15" t="s">
        <v>13</v>
      </c>
      <c r="E50" s="15">
        <v>36</v>
      </c>
      <c r="F50" s="23">
        <v>1.5805</v>
      </c>
      <c r="G50" s="23">
        <v>6.9599999999999995E-2</v>
      </c>
      <c r="H50" s="23">
        <v>1.2324999999999999</v>
      </c>
      <c r="I50" s="23">
        <f t="shared" si="8"/>
        <v>2.8826000000000001</v>
      </c>
      <c r="J50" s="23">
        <f t="shared" si="9"/>
        <v>103.7736</v>
      </c>
    </row>
    <row r="51" spans="1:10" ht="28.5">
      <c r="A51" s="2"/>
      <c r="B51" s="20" t="s">
        <v>81</v>
      </c>
      <c r="C51" s="17" t="s">
        <v>71</v>
      </c>
      <c r="D51" s="15" t="s">
        <v>26</v>
      </c>
      <c r="E51" s="15">
        <v>9</v>
      </c>
      <c r="F51" s="23">
        <v>24.657</v>
      </c>
      <c r="G51" s="23">
        <v>1.1280000000000001</v>
      </c>
      <c r="H51" s="23">
        <v>19.974999999999998</v>
      </c>
      <c r="I51" s="23">
        <f t="shared" si="8"/>
        <v>45.76</v>
      </c>
      <c r="J51" s="23">
        <f t="shared" si="9"/>
        <v>411.84</v>
      </c>
    </row>
    <row r="52" spans="1:10" ht="28.5">
      <c r="A52" s="2"/>
      <c r="B52" s="20" t="s">
        <v>82</v>
      </c>
      <c r="C52" s="17" t="s">
        <v>72</v>
      </c>
      <c r="D52" s="15" t="s">
        <v>13</v>
      </c>
      <c r="E52" s="15">
        <v>12</v>
      </c>
      <c r="F52" s="23">
        <v>5.45</v>
      </c>
      <c r="G52" s="23">
        <v>0.24</v>
      </c>
      <c r="H52" s="23">
        <v>4.25</v>
      </c>
      <c r="I52" s="23">
        <f t="shared" si="8"/>
        <v>9.9400000000000013</v>
      </c>
      <c r="J52" s="23">
        <f t="shared" si="9"/>
        <v>119.28000000000002</v>
      </c>
    </row>
    <row r="53" spans="1:10">
      <c r="A53" s="2"/>
      <c r="B53" s="35"/>
      <c r="C53" s="36" t="s">
        <v>173</v>
      </c>
      <c r="D53" s="37"/>
      <c r="E53" s="37"/>
      <c r="F53" s="38"/>
      <c r="G53" s="38"/>
      <c r="H53" s="38"/>
      <c r="I53" s="39"/>
      <c r="J53" s="40">
        <f>SUM(J43:J52)</f>
        <v>8184.0689599999987</v>
      </c>
    </row>
    <row r="54" spans="1:10" s="33" customFormat="1">
      <c r="A54" s="2"/>
      <c r="B54" s="29">
        <v>5</v>
      </c>
      <c r="C54" s="30" t="s">
        <v>83</v>
      </c>
      <c r="D54" s="29"/>
      <c r="E54" s="31"/>
      <c r="F54" s="32"/>
      <c r="G54" s="32"/>
      <c r="H54" s="32"/>
      <c r="I54" s="27"/>
      <c r="J54" s="28"/>
    </row>
    <row r="55" spans="1:10" ht="71.25">
      <c r="A55" s="2"/>
      <c r="B55" s="20" t="s">
        <v>89</v>
      </c>
      <c r="C55" s="19" t="s">
        <v>84</v>
      </c>
      <c r="D55" s="15" t="s">
        <v>85</v>
      </c>
      <c r="E55" s="15">
        <v>700</v>
      </c>
      <c r="F55" s="23">
        <v>11.823</v>
      </c>
      <c r="G55" s="23">
        <v>0.54047999999999996</v>
      </c>
      <c r="H55" s="23">
        <v>9.5709999999999997</v>
      </c>
      <c r="I55" s="23">
        <f t="shared" ref="I55:I58" si="10">SUM(F55:H55)</f>
        <v>21.934480000000001</v>
      </c>
      <c r="J55" s="23">
        <f t="shared" ref="J55:J58" si="11">I55*E55</f>
        <v>15354.136</v>
      </c>
    </row>
    <row r="56" spans="1:10" ht="71.25">
      <c r="A56" s="2"/>
      <c r="B56" s="20" t="s">
        <v>90</v>
      </c>
      <c r="C56" s="19" t="s">
        <v>86</v>
      </c>
      <c r="D56" s="15" t="s">
        <v>13</v>
      </c>
      <c r="E56" s="15">
        <v>30</v>
      </c>
      <c r="F56" s="23">
        <v>44.962499999999999</v>
      </c>
      <c r="G56" s="23">
        <v>1.98</v>
      </c>
      <c r="H56" s="23">
        <v>35.0625</v>
      </c>
      <c r="I56" s="23">
        <f t="shared" si="10"/>
        <v>82.004999999999995</v>
      </c>
      <c r="J56" s="23">
        <f t="shared" si="11"/>
        <v>2460.1499999999996</v>
      </c>
    </row>
    <row r="57" spans="1:10" ht="85.5">
      <c r="A57" s="2"/>
      <c r="B57" s="20" t="s">
        <v>91</v>
      </c>
      <c r="C57" s="19" t="s">
        <v>87</v>
      </c>
      <c r="D57" s="15" t="s">
        <v>85</v>
      </c>
      <c r="E57" s="15">
        <v>98</v>
      </c>
      <c r="F57" s="23">
        <v>29.19</v>
      </c>
      <c r="G57" s="23">
        <v>1.3344</v>
      </c>
      <c r="H57" s="23">
        <v>23.63</v>
      </c>
      <c r="I57" s="23">
        <f t="shared" si="10"/>
        <v>54.154399999999995</v>
      </c>
      <c r="J57" s="23">
        <f t="shared" si="11"/>
        <v>5307.1311999999998</v>
      </c>
    </row>
    <row r="58" spans="1:10" ht="85.5">
      <c r="A58" s="2"/>
      <c r="B58" s="20" t="s">
        <v>92</v>
      </c>
      <c r="C58" s="19" t="s">
        <v>88</v>
      </c>
      <c r="D58" s="15" t="s">
        <v>13</v>
      </c>
      <c r="E58" s="15">
        <v>1</v>
      </c>
      <c r="F58" s="23">
        <v>462.15499999999997</v>
      </c>
      <c r="G58" s="23">
        <v>20.616</v>
      </c>
      <c r="H58" s="23">
        <v>365.07499999999999</v>
      </c>
      <c r="I58" s="23">
        <f t="shared" si="10"/>
        <v>847.846</v>
      </c>
      <c r="J58" s="23">
        <f t="shared" si="11"/>
        <v>847.846</v>
      </c>
    </row>
    <row r="59" spans="1:10">
      <c r="A59" s="2"/>
      <c r="B59" s="35"/>
      <c r="C59" s="36" t="s">
        <v>173</v>
      </c>
      <c r="D59" s="37"/>
      <c r="E59" s="37"/>
      <c r="F59" s="38"/>
      <c r="G59" s="38"/>
      <c r="H59" s="38"/>
      <c r="I59" s="39"/>
      <c r="J59" s="40">
        <f>SUM(J55:J58)</f>
        <v>23969.263200000001</v>
      </c>
    </row>
    <row r="60" spans="1:10" s="33" customFormat="1">
      <c r="A60" s="2"/>
      <c r="B60" s="29">
        <v>6</v>
      </c>
      <c r="C60" s="30" t="s">
        <v>93</v>
      </c>
      <c r="D60" s="29"/>
      <c r="E60" s="31"/>
      <c r="F60" s="32"/>
      <c r="G60" s="32"/>
      <c r="H60" s="32"/>
      <c r="I60" s="27"/>
      <c r="J60" s="28"/>
    </row>
    <row r="61" spans="1:10" ht="42.75">
      <c r="A61" s="2"/>
      <c r="B61" s="20" t="s">
        <v>94</v>
      </c>
      <c r="C61" s="19" t="s">
        <v>97</v>
      </c>
      <c r="D61" s="15" t="s">
        <v>13</v>
      </c>
      <c r="E61" s="15">
        <v>10</v>
      </c>
      <c r="F61" s="23">
        <v>249.9</v>
      </c>
      <c r="G61" s="23">
        <v>11.423999999999999</v>
      </c>
      <c r="H61" s="23">
        <v>202.29999999999998</v>
      </c>
      <c r="I61" s="23">
        <f t="shared" ref="I61:I63" si="12">SUM(F61:H61)</f>
        <v>463.62400000000002</v>
      </c>
      <c r="J61" s="23">
        <f t="shared" ref="J61:J63" si="13">I61*E61</f>
        <v>4636.24</v>
      </c>
    </row>
    <row r="62" spans="1:10" ht="42.75">
      <c r="A62" s="2"/>
      <c r="B62" s="20" t="s">
        <v>95</v>
      </c>
      <c r="C62" s="19" t="s">
        <v>98</v>
      </c>
      <c r="D62" s="15" t="s">
        <v>13</v>
      </c>
      <c r="E62" s="15">
        <v>4</v>
      </c>
      <c r="F62" s="23">
        <v>821.31500000000005</v>
      </c>
      <c r="G62" s="23">
        <v>36.167999999999999</v>
      </c>
      <c r="H62" s="23">
        <v>640.47500000000002</v>
      </c>
      <c r="I62" s="23">
        <f t="shared" si="12"/>
        <v>1497.9580000000001</v>
      </c>
      <c r="J62" s="23">
        <f t="shared" si="13"/>
        <v>5991.8320000000003</v>
      </c>
    </row>
    <row r="63" spans="1:10" ht="42.75">
      <c r="A63" s="2"/>
      <c r="B63" s="20" t="s">
        <v>96</v>
      </c>
      <c r="C63" s="19" t="s">
        <v>99</v>
      </c>
      <c r="D63" s="15" t="s">
        <v>13</v>
      </c>
      <c r="E63" s="15">
        <v>6</v>
      </c>
      <c r="F63" s="23">
        <v>862.38</v>
      </c>
      <c r="G63" s="23">
        <v>36.167999999999999</v>
      </c>
      <c r="H63" s="23">
        <v>640.47500000000002</v>
      </c>
      <c r="I63" s="23">
        <f t="shared" si="12"/>
        <v>1539.0230000000001</v>
      </c>
      <c r="J63" s="23">
        <f t="shared" si="13"/>
        <v>9234.1380000000008</v>
      </c>
    </row>
    <row r="64" spans="1:10">
      <c r="A64" s="2"/>
      <c r="B64" s="35"/>
      <c r="C64" s="36" t="s">
        <v>173</v>
      </c>
      <c r="D64" s="37"/>
      <c r="E64" s="37"/>
      <c r="F64" s="38"/>
      <c r="G64" s="38"/>
      <c r="H64" s="38"/>
      <c r="I64" s="39"/>
      <c r="J64" s="40">
        <f>SUM(J61:J63)</f>
        <v>19862.21</v>
      </c>
    </row>
    <row r="65" spans="1:10" s="33" customFormat="1">
      <c r="A65" s="2"/>
      <c r="B65" s="29">
        <v>7</v>
      </c>
      <c r="C65" s="30" t="s">
        <v>100</v>
      </c>
      <c r="D65" s="29"/>
      <c r="E65" s="31"/>
      <c r="F65" s="32"/>
      <c r="G65" s="32"/>
      <c r="H65" s="32"/>
      <c r="I65" s="27"/>
      <c r="J65" s="28"/>
    </row>
    <row r="66" spans="1:10" ht="28.5">
      <c r="A66" s="2"/>
      <c r="B66" s="20" t="s">
        <v>103</v>
      </c>
      <c r="C66" s="17" t="s">
        <v>101</v>
      </c>
      <c r="D66" s="15" t="s">
        <v>13</v>
      </c>
      <c r="E66" s="15">
        <v>2</v>
      </c>
      <c r="F66" s="23">
        <v>65.400000000000006</v>
      </c>
      <c r="G66" s="23">
        <v>2.88</v>
      </c>
      <c r="H66" s="23">
        <v>51</v>
      </c>
      <c r="I66" s="23">
        <f t="shared" ref="I66:I68" si="14">SUM(F66:H66)</f>
        <v>119.28</v>
      </c>
      <c r="J66" s="23">
        <f t="shared" ref="J66:J68" si="15">I66*E66</f>
        <v>238.56</v>
      </c>
    </row>
    <row r="67" spans="1:10" ht="28.5">
      <c r="A67" s="2"/>
      <c r="B67" s="20" t="s">
        <v>104</v>
      </c>
      <c r="C67" s="17" t="s">
        <v>50</v>
      </c>
      <c r="D67" s="15" t="s">
        <v>13</v>
      </c>
      <c r="E67" s="15">
        <v>2</v>
      </c>
      <c r="F67" s="23">
        <v>63</v>
      </c>
      <c r="G67" s="23">
        <v>2.88</v>
      </c>
      <c r="H67" s="23">
        <v>51</v>
      </c>
      <c r="I67" s="23">
        <f t="shared" si="14"/>
        <v>116.88</v>
      </c>
      <c r="J67" s="23">
        <f t="shared" si="15"/>
        <v>233.76</v>
      </c>
    </row>
    <row r="68" spans="1:10" ht="28.5">
      <c r="A68" s="2"/>
      <c r="B68" s="20" t="s">
        <v>105</v>
      </c>
      <c r="C68" s="17" t="s">
        <v>102</v>
      </c>
      <c r="D68" s="15" t="s">
        <v>13</v>
      </c>
      <c r="E68" s="15">
        <v>2</v>
      </c>
      <c r="F68" s="23">
        <v>2.7250000000000001</v>
      </c>
      <c r="G68" s="23">
        <v>0.12</v>
      </c>
      <c r="H68" s="23">
        <v>2.125</v>
      </c>
      <c r="I68" s="23">
        <f t="shared" si="14"/>
        <v>4.9700000000000006</v>
      </c>
      <c r="J68" s="23">
        <f t="shared" si="15"/>
        <v>9.9400000000000013</v>
      </c>
    </row>
    <row r="69" spans="1:10">
      <c r="A69" s="2"/>
      <c r="B69" s="35"/>
      <c r="C69" s="36" t="s">
        <v>173</v>
      </c>
      <c r="D69" s="37"/>
      <c r="E69" s="37"/>
      <c r="F69" s="38"/>
      <c r="G69" s="38"/>
      <c r="H69" s="38"/>
      <c r="I69" s="39"/>
      <c r="J69" s="40">
        <f>SUM(J66:J68)</f>
        <v>482.26</v>
      </c>
    </row>
    <row r="70" spans="1:10" s="33" customFormat="1">
      <c r="A70" s="2"/>
      <c r="B70" s="29">
        <v>8</v>
      </c>
      <c r="C70" s="30" t="s">
        <v>125</v>
      </c>
      <c r="D70" s="29"/>
      <c r="E70" s="31"/>
      <c r="F70" s="32"/>
      <c r="G70" s="32"/>
      <c r="H70" s="32"/>
      <c r="I70" s="27"/>
      <c r="J70" s="28"/>
    </row>
    <row r="71" spans="1:10" ht="28.5">
      <c r="A71" s="2"/>
      <c r="B71" s="20" t="s">
        <v>115</v>
      </c>
      <c r="C71" s="19" t="s">
        <v>126</v>
      </c>
      <c r="D71" s="15" t="s">
        <v>13</v>
      </c>
      <c r="E71" s="15">
        <v>3</v>
      </c>
      <c r="F71" s="23">
        <v>88.882499999999993</v>
      </c>
      <c r="G71" s="23">
        <v>4.0632000000000001</v>
      </c>
      <c r="H71" s="23">
        <v>71.952500000000001</v>
      </c>
      <c r="I71" s="23">
        <f t="shared" ref="I71:I80" si="16">SUM(F71:H71)</f>
        <v>164.89819999999997</v>
      </c>
      <c r="J71" s="23">
        <f t="shared" ref="J71:J80" si="17">I71*E71</f>
        <v>494.69459999999992</v>
      </c>
    </row>
    <row r="72" spans="1:10" ht="28.5">
      <c r="A72" s="2"/>
      <c r="B72" s="20" t="s">
        <v>116</v>
      </c>
      <c r="C72" s="19" t="s">
        <v>127</v>
      </c>
      <c r="D72" s="15" t="s">
        <v>13</v>
      </c>
      <c r="E72" s="15">
        <v>3</v>
      </c>
      <c r="F72" s="23">
        <v>281.22000000000003</v>
      </c>
      <c r="G72" s="23">
        <v>12.384</v>
      </c>
      <c r="H72" s="23">
        <v>219.29999999999998</v>
      </c>
      <c r="I72" s="23">
        <f t="shared" si="16"/>
        <v>512.904</v>
      </c>
      <c r="J72" s="23">
        <f t="shared" si="17"/>
        <v>1538.712</v>
      </c>
    </row>
    <row r="73" spans="1:10">
      <c r="A73" s="2"/>
      <c r="B73" s="20" t="s">
        <v>117</v>
      </c>
      <c r="C73" s="19" t="s">
        <v>128</v>
      </c>
      <c r="D73" s="15" t="s">
        <v>13</v>
      </c>
      <c r="E73" s="15">
        <v>6</v>
      </c>
      <c r="F73" s="23">
        <v>499.8</v>
      </c>
      <c r="G73" s="23">
        <v>22.847999999999999</v>
      </c>
      <c r="H73" s="23">
        <v>404.59999999999997</v>
      </c>
      <c r="I73" s="23">
        <f t="shared" si="16"/>
        <v>927.24800000000005</v>
      </c>
      <c r="J73" s="23">
        <f t="shared" si="17"/>
        <v>5563.4880000000003</v>
      </c>
    </row>
    <row r="74" spans="1:10" ht="28.5">
      <c r="A74" s="2"/>
      <c r="B74" s="20" t="s">
        <v>118</v>
      </c>
      <c r="C74" s="19" t="s">
        <v>129</v>
      </c>
      <c r="D74" s="15" t="s">
        <v>13</v>
      </c>
      <c r="E74" s="15">
        <v>3</v>
      </c>
      <c r="F74" s="23">
        <v>530.92999999999995</v>
      </c>
      <c r="G74" s="23">
        <v>24.2712</v>
      </c>
      <c r="H74" s="23">
        <v>429.80249999999995</v>
      </c>
      <c r="I74" s="23">
        <f t="shared" si="16"/>
        <v>985.00369999999998</v>
      </c>
      <c r="J74" s="23">
        <f t="shared" si="17"/>
        <v>2955.0110999999997</v>
      </c>
    </row>
    <row r="75" spans="1:10" ht="28.5">
      <c r="A75" s="2"/>
      <c r="B75" s="20" t="s">
        <v>119</v>
      </c>
      <c r="C75" s="19" t="s">
        <v>130</v>
      </c>
      <c r="D75" s="15" t="s">
        <v>13</v>
      </c>
      <c r="E75" s="15">
        <v>3</v>
      </c>
      <c r="F75" s="23">
        <v>3125.03</v>
      </c>
      <c r="G75" s="23">
        <v>137.61600000000001</v>
      </c>
      <c r="H75" s="23">
        <v>2436.9499999999998</v>
      </c>
      <c r="I75" s="23">
        <f t="shared" si="16"/>
        <v>5699.5959999999995</v>
      </c>
      <c r="J75" s="23">
        <f t="shared" si="17"/>
        <v>17098.788</v>
      </c>
    </row>
    <row r="76" spans="1:10" ht="28.5">
      <c r="A76" s="2"/>
      <c r="B76" s="20" t="s">
        <v>120</v>
      </c>
      <c r="C76" s="19" t="s">
        <v>131</v>
      </c>
      <c r="D76" s="15" t="s">
        <v>13</v>
      </c>
      <c r="E76" s="15">
        <v>3</v>
      </c>
      <c r="F76" s="23">
        <v>2937.55</v>
      </c>
      <c r="G76" s="23">
        <v>129.36000000000001</v>
      </c>
      <c r="H76" s="23">
        <v>2290.75</v>
      </c>
      <c r="I76" s="23">
        <f t="shared" si="16"/>
        <v>5357.66</v>
      </c>
      <c r="J76" s="23">
        <f t="shared" si="17"/>
        <v>16072.98</v>
      </c>
    </row>
    <row r="77" spans="1:10" ht="42.75">
      <c r="A77" s="2"/>
      <c r="B77" s="20" t="s">
        <v>121</v>
      </c>
      <c r="C77" s="19" t="s">
        <v>132</v>
      </c>
      <c r="D77" s="15" t="s">
        <v>13</v>
      </c>
      <c r="E77" s="15">
        <v>3</v>
      </c>
      <c r="F77" s="23">
        <v>11918.025</v>
      </c>
      <c r="G77" s="23">
        <v>544.79999999999995</v>
      </c>
      <c r="H77" s="23">
        <v>9647.5</v>
      </c>
      <c r="I77" s="23">
        <f t="shared" si="16"/>
        <v>22110.324999999997</v>
      </c>
      <c r="J77" s="23">
        <f t="shared" si="17"/>
        <v>66330.974999999991</v>
      </c>
    </row>
    <row r="78" spans="1:10">
      <c r="A78" s="2"/>
      <c r="B78" s="20" t="s">
        <v>122</v>
      </c>
      <c r="C78" s="19" t="s">
        <v>133</v>
      </c>
      <c r="D78" s="15" t="s">
        <v>13</v>
      </c>
      <c r="E78" s="15">
        <v>3</v>
      </c>
      <c r="F78" s="23">
        <v>155.87</v>
      </c>
      <c r="G78" s="23">
        <v>6.8639999999999999</v>
      </c>
      <c r="H78" s="23">
        <v>121.55</v>
      </c>
      <c r="I78" s="23">
        <f t="shared" si="16"/>
        <v>284.28399999999999</v>
      </c>
      <c r="J78" s="23">
        <f t="shared" si="17"/>
        <v>852.85199999999998</v>
      </c>
    </row>
    <row r="79" spans="1:10">
      <c r="A79" s="2"/>
      <c r="B79" s="20" t="s">
        <v>123</v>
      </c>
      <c r="C79" s="19" t="s">
        <v>134</v>
      </c>
      <c r="D79" s="15" t="s">
        <v>13</v>
      </c>
      <c r="E79" s="15">
        <v>1</v>
      </c>
      <c r="F79" s="23">
        <v>13400.1</v>
      </c>
      <c r="G79" s="23">
        <v>612.57600000000002</v>
      </c>
      <c r="H79" s="23">
        <v>10847.699999999999</v>
      </c>
      <c r="I79" s="23">
        <f t="shared" si="16"/>
        <v>24860.375999999997</v>
      </c>
      <c r="J79" s="23">
        <f t="shared" si="17"/>
        <v>24860.375999999997</v>
      </c>
    </row>
    <row r="80" spans="1:10" ht="28.5">
      <c r="A80" s="2"/>
      <c r="B80" s="20" t="s">
        <v>124</v>
      </c>
      <c r="C80" s="19" t="s">
        <v>135</v>
      </c>
      <c r="D80" s="15" t="s">
        <v>13</v>
      </c>
      <c r="E80" s="15">
        <v>3</v>
      </c>
      <c r="F80" s="23">
        <v>300.83999999999997</v>
      </c>
      <c r="G80" s="23">
        <v>13.248000000000001</v>
      </c>
      <c r="H80" s="23">
        <v>234.6</v>
      </c>
      <c r="I80" s="23">
        <f t="shared" si="16"/>
        <v>548.68799999999999</v>
      </c>
      <c r="J80" s="23">
        <f t="shared" si="17"/>
        <v>1646.0639999999999</v>
      </c>
    </row>
    <row r="81" spans="1:10">
      <c r="A81" s="2"/>
      <c r="B81" s="35"/>
      <c r="C81" s="36" t="s">
        <v>173</v>
      </c>
      <c r="D81" s="37"/>
      <c r="E81" s="37"/>
      <c r="F81" s="38"/>
      <c r="G81" s="38"/>
      <c r="H81" s="38"/>
      <c r="I81" s="39"/>
      <c r="J81" s="40">
        <f>SUM(J71:J80)</f>
        <v>137413.94070000001</v>
      </c>
    </row>
    <row r="82" spans="1:10" s="33" customFormat="1">
      <c r="A82" s="2"/>
      <c r="B82" s="29">
        <v>9</v>
      </c>
      <c r="C82" s="30" t="s">
        <v>106</v>
      </c>
      <c r="D82" s="29"/>
      <c r="E82" s="31"/>
      <c r="F82" s="32"/>
      <c r="G82" s="32"/>
      <c r="H82" s="32"/>
      <c r="I82" s="27"/>
      <c r="J82" s="28"/>
    </row>
    <row r="83" spans="1:10" ht="71.25">
      <c r="A83" s="2"/>
      <c r="B83" s="20" t="s">
        <v>136</v>
      </c>
      <c r="C83" s="19" t="s">
        <v>107</v>
      </c>
      <c r="D83" s="15" t="s">
        <v>26</v>
      </c>
      <c r="E83" s="15">
        <v>59</v>
      </c>
      <c r="F83" s="23">
        <v>17.440000000000001</v>
      </c>
      <c r="G83" s="23">
        <v>0.80159999999999998</v>
      </c>
      <c r="H83" s="23">
        <v>14.194999999999999</v>
      </c>
      <c r="I83" s="23">
        <f t="shared" ref="I83:I94" si="18">SUM(F83:H83)</f>
        <v>32.436599999999999</v>
      </c>
      <c r="J83" s="23">
        <f t="shared" ref="J83:J94" si="19">I83*E83</f>
        <v>1913.7593999999999</v>
      </c>
    </row>
    <row r="84" spans="1:10" ht="42.75">
      <c r="A84" s="2"/>
      <c r="B84" s="20" t="s">
        <v>137</v>
      </c>
      <c r="C84" s="17" t="s">
        <v>108</v>
      </c>
      <c r="D84" s="15" t="s">
        <v>13</v>
      </c>
      <c r="E84" s="15">
        <v>2</v>
      </c>
      <c r="F84" s="23">
        <v>919.38</v>
      </c>
      <c r="G84" s="23">
        <v>42.028800000000004</v>
      </c>
      <c r="H84" s="23">
        <v>744.26</v>
      </c>
      <c r="I84" s="23">
        <f t="shared" si="18"/>
        <v>1705.6687999999999</v>
      </c>
      <c r="J84" s="23">
        <f t="shared" si="19"/>
        <v>3411.3375999999998</v>
      </c>
    </row>
    <row r="85" spans="1:10" ht="28.5">
      <c r="A85" s="2"/>
      <c r="B85" s="20" t="s">
        <v>138</v>
      </c>
      <c r="C85" s="17" t="s">
        <v>109</v>
      </c>
      <c r="D85" s="15" t="s">
        <v>13</v>
      </c>
      <c r="E85" s="15">
        <v>5</v>
      </c>
      <c r="F85" s="23">
        <v>647.46</v>
      </c>
      <c r="G85" s="23">
        <v>28.512</v>
      </c>
      <c r="H85" s="23">
        <v>504.9</v>
      </c>
      <c r="I85" s="23">
        <f t="shared" si="18"/>
        <v>1180.8719999999998</v>
      </c>
      <c r="J85" s="23">
        <f t="shared" si="19"/>
        <v>5904.3599999999988</v>
      </c>
    </row>
    <row r="86" spans="1:10" ht="42.75">
      <c r="A86" s="2"/>
      <c r="B86" s="20" t="s">
        <v>139</v>
      </c>
      <c r="C86" s="17" t="s">
        <v>110</v>
      </c>
      <c r="D86" s="15" t="s">
        <v>13</v>
      </c>
      <c r="E86" s="15">
        <v>2</v>
      </c>
      <c r="F86" s="23">
        <v>1223.25</v>
      </c>
      <c r="G86" s="23">
        <v>55.92</v>
      </c>
      <c r="H86" s="23">
        <v>990.25</v>
      </c>
      <c r="I86" s="23">
        <f t="shared" si="18"/>
        <v>2269.42</v>
      </c>
      <c r="J86" s="23">
        <f t="shared" si="19"/>
        <v>4538.84</v>
      </c>
    </row>
    <row r="87" spans="1:10" ht="42.75">
      <c r="A87" s="2"/>
      <c r="B87" s="20" t="s">
        <v>140</v>
      </c>
      <c r="C87" s="17" t="s">
        <v>111</v>
      </c>
      <c r="D87" s="15" t="s">
        <v>13</v>
      </c>
      <c r="E87" s="15">
        <v>1</v>
      </c>
      <c r="F87" s="23">
        <v>50085.5</v>
      </c>
      <c r="G87" s="23">
        <v>2205.6</v>
      </c>
      <c r="H87" s="23">
        <v>39057.5</v>
      </c>
      <c r="I87" s="23">
        <f t="shared" si="18"/>
        <v>91348.6</v>
      </c>
      <c r="J87" s="23">
        <f t="shared" si="19"/>
        <v>91348.6</v>
      </c>
    </row>
    <row r="88" spans="1:10" ht="57">
      <c r="A88" s="2"/>
      <c r="B88" s="20" t="s">
        <v>141</v>
      </c>
      <c r="C88" s="17" t="s">
        <v>112</v>
      </c>
      <c r="D88" s="15" t="s">
        <v>13</v>
      </c>
      <c r="E88" s="15">
        <v>1</v>
      </c>
      <c r="F88" s="23">
        <v>17046.75</v>
      </c>
      <c r="G88" s="23">
        <v>779.28</v>
      </c>
      <c r="H88" s="23">
        <v>13799.75</v>
      </c>
      <c r="I88" s="23">
        <f t="shared" si="18"/>
        <v>31625.78</v>
      </c>
      <c r="J88" s="23">
        <f t="shared" si="19"/>
        <v>31625.78</v>
      </c>
    </row>
    <row r="89" spans="1:10">
      <c r="A89" s="2"/>
      <c r="B89" s="20" t="s">
        <v>142</v>
      </c>
      <c r="C89" s="17" t="s">
        <v>113</v>
      </c>
      <c r="D89" s="15" t="s">
        <v>13</v>
      </c>
      <c r="E89" s="15">
        <v>27</v>
      </c>
      <c r="F89" s="23">
        <v>5.45</v>
      </c>
      <c r="G89" s="23">
        <v>0.24</v>
      </c>
      <c r="H89" s="23">
        <v>4.25</v>
      </c>
      <c r="I89" s="23">
        <f t="shared" si="18"/>
        <v>9.9400000000000013</v>
      </c>
      <c r="J89" s="23">
        <f t="shared" si="19"/>
        <v>268.38000000000005</v>
      </c>
    </row>
    <row r="90" spans="1:10">
      <c r="A90" s="2"/>
      <c r="B90" s="20" t="s">
        <v>143</v>
      </c>
      <c r="C90" s="17" t="s">
        <v>65</v>
      </c>
      <c r="D90" s="15" t="s">
        <v>13</v>
      </c>
      <c r="E90" s="15">
        <v>27</v>
      </c>
      <c r="F90" s="23">
        <v>1.05</v>
      </c>
      <c r="G90" s="23">
        <v>4.8000000000000001E-2</v>
      </c>
      <c r="H90" s="23">
        <v>0.85</v>
      </c>
      <c r="I90" s="23">
        <f t="shared" si="18"/>
        <v>1.948</v>
      </c>
      <c r="J90" s="23">
        <f t="shared" si="19"/>
        <v>52.595999999999997</v>
      </c>
    </row>
    <row r="91" spans="1:10">
      <c r="A91" s="2"/>
      <c r="B91" s="20" t="s">
        <v>144</v>
      </c>
      <c r="C91" s="17" t="s">
        <v>66</v>
      </c>
      <c r="D91" s="15" t="s">
        <v>13</v>
      </c>
      <c r="E91" s="15">
        <v>27</v>
      </c>
      <c r="F91" s="23">
        <v>1.0900000000000001</v>
      </c>
      <c r="G91" s="23">
        <v>4.8000000000000001E-2</v>
      </c>
      <c r="H91" s="23">
        <v>0.85</v>
      </c>
      <c r="I91" s="23">
        <f t="shared" si="18"/>
        <v>1.988</v>
      </c>
      <c r="J91" s="23">
        <f t="shared" si="19"/>
        <v>53.676000000000002</v>
      </c>
    </row>
    <row r="92" spans="1:10" ht="28.5">
      <c r="A92" s="2"/>
      <c r="B92" s="20" t="s">
        <v>145</v>
      </c>
      <c r="C92" s="17" t="s">
        <v>114</v>
      </c>
      <c r="D92" s="15" t="s">
        <v>13</v>
      </c>
      <c r="E92" s="15">
        <v>27</v>
      </c>
      <c r="F92" s="23">
        <v>5.25</v>
      </c>
      <c r="G92" s="23">
        <v>0.24</v>
      </c>
      <c r="H92" s="23">
        <v>4.25</v>
      </c>
      <c r="I92" s="23">
        <f t="shared" si="18"/>
        <v>9.74</v>
      </c>
      <c r="J92" s="23">
        <f t="shared" si="19"/>
        <v>262.98</v>
      </c>
    </row>
    <row r="93" spans="1:10" ht="25.5">
      <c r="A93" s="2"/>
      <c r="B93" s="20" t="s">
        <v>193</v>
      </c>
      <c r="C93" s="24" t="s">
        <v>191</v>
      </c>
      <c r="D93" s="15" t="s">
        <v>13</v>
      </c>
      <c r="E93" s="15">
        <v>2</v>
      </c>
      <c r="F93" s="23">
        <v>764.09</v>
      </c>
      <c r="G93" s="23">
        <v>35.063000000000002</v>
      </c>
      <c r="H93" s="23">
        <v>596.07100000000003</v>
      </c>
      <c r="I93" s="23">
        <f t="shared" si="18"/>
        <v>1395.2240000000002</v>
      </c>
      <c r="J93" s="23">
        <f t="shared" si="19"/>
        <v>2790.4480000000003</v>
      </c>
    </row>
    <row r="94" spans="1:10" ht="25.5">
      <c r="A94" s="2"/>
      <c r="B94" s="20" t="s">
        <v>194</v>
      </c>
      <c r="C94" s="24" t="s">
        <v>192</v>
      </c>
      <c r="D94" s="15" t="s">
        <v>13</v>
      </c>
      <c r="E94" s="15">
        <v>2</v>
      </c>
      <c r="F94" s="23">
        <v>343.875</v>
      </c>
      <c r="G94" s="23">
        <v>16.375</v>
      </c>
      <c r="H94" s="23">
        <v>278.375</v>
      </c>
      <c r="I94" s="23">
        <f t="shared" si="18"/>
        <v>638.625</v>
      </c>
      <c r="J94" s="23">
        <f t="shared" si="19"/>
        <v>1277.25</v>
      </c>
    </row>
    <row r="95" spans="1:10">
      <c r="A95" s="2"/>
      <c r="B95" s="35"/>
      <c r="C95" s="36" t="s">
        <v>173</v>
      </c>
      <c r="D95" s="37"/>
      <c r="E95" s="37"/>
      <c r="F95" s="38"/>
      <c r="G95" s="38"/>
      <c r="H95" s="38"/>
      <c r="I95" s="39"/>
      <c r="J95" s="40">
        <f>SUM(J83:J94)</f>
        <v>143448.00700000001</v>
      </c>
    </row>
    <row r="96" spans="1:10" s="33" customFormat="1">
      <c r="A96" s="2"/>
      <c r="B96" s="29">
        <v>10</v>
      </c>
      <c r="C96" s="30" t="s">
        <v>146</v>
      </c>
      <c r="D96" s="29"/>
      <c r="E96" s="31"/>
      <c r="F96" s="32"/>
      <c r="G96" s="32"/>
      <c r="H96" s="32"/>
      <c r="I96" s="27"/>
      <c r="J96" s="28"/>
    </row>
    <row r="97" spans="1:10">
      <c r="A97" s="2"/>
      <c r="B97" s="20" t="s">
        <v>150</v>
      </c>
      <c r="C97" s="19" t="s">
        <v>147</v>
      </c>
      <c r="D97" s="15" t="s">
        <v>148</v>
      </c>
      <c r="E97" s="15">
        <v>16</v>
      </c>
      <c r="F97" s="23"/>
      <c r="G97" s="23"/>
      <c r="H97" s="23">
        <v>45</v>
      </c>
      <c r="I97" s="23">
        <f t="shared" ref="I97:I98" si="20">SUM(F97:H97)</f>
        <v>45</v>
      </c>
      <c r="J97" s="23">
        <f t="shared" ref="J97" si="21">I97*E97</f>
        <v>720</v>
      </c>
    </row>
    <row r="98" spans="1:10" ht="42.75">
      <c r="A98" s="2"/>
      <c r="B98" s="20" t="s">
        <v>151</v>
      </c>
      <c r="C98" s="19" t="s">
        <v>149</v>
      </c>
      <c r="D98" s="15" t="s">
        <v>148</v>
      </c>
      <c r="E98" s="15">
        <v>1</v>
      </c>
      <c r="F98" s="23">
        <v>0</v>
      </c>
      <c r="G98" s="23"/>
      <c r="H98" s="23">
        <v>0</v>
      </c>
      <c r="I98" s="23">
        <f t="shared" si="20"/>
        <v>0</v>
      </c>
      <c r="J98" s="23">
        <f t="shared" ref="J98" si="22">I98*E98</f>
        <v>0</v>
      </c>
    </row>
    <row r="99" spans="1:10">
      <c r="A99" s="2"/>
      <c r="B99" s="35"/>
      <c r="C99" s="36" t="s">
        <v>173</v>
      </c>
      <c r="D99" s="37"/>
      <c r="E99" s="37"/>
      <c r="F99" s="38"/>
      <c r="G99" s="38"/>
      <c r="H99" s="38"/>
      <c r="I99" s="39"/>
      <c r="J99" s="40">
        <f>SUM(J97:J98)</f>
        <v>720</v>
      </c>
    </row>
    <row r="100" spans="1:10">
      <c r="A100" s="2"/>
      <c r="B100" s="1"/>
      <c r="C100" s="3"/>
      <c r="D100" s="4"/>
      <c r="E100" s="5"/>
      <c r="F100" s="8"/>
      <c r="G100" s="8"/>
      <c r="H100" s="8"/>
      <c r="I100" s="6"/>
      <c r="J100" s="34">
        <f>SUM(J8:J99)/2</f>
        <v>420947.71393999993</v>
      </c>
    </row>
    <row r="101" spans="1:10">
      <c r="A101" s="2"/>
      <c r="B101" s="1"/>
      <c r="C101" s="3"/>
      <c r="D101" s="1"/>
      <c r="E101" s="9"/>
      <c r="F101" s="10"/>
      <c r="G101" s="10"/>
      <c r="H101" s="12"/>
      <c r="I101" s="3"/>
      <c r="J101" s="3"/>
    </row>
    <row r="102" spans="1:10">
      <c r="A102" s="2"/>
      <c r="C102" s="3"/>
      <c r="D102" s="1"/>
      <c r="E102" s="9"/>
      <c r="F102" s="10"/>
      <c r="G102" s="10"/>
      <c r="H102" s="11"/>
      <c r="I102" s="3"/>
      <c r="J102" s="3"/>
    </row>
    <row r="103" spans="1:10">
      <c r="A103" s="2"/>
      <c r="B103" s="1"/>
      <c r="C103" s="3"/>
      <c r="D103" s="1"/>
      <c r="E103" s="9"/>
      <c r="F103" s="10"/>
      <c r="G103" s="10"/>
      <c r="H103" s="11"/>
      <c r="I103" s="3"/>
      <c r="J103" s="3"/>
    </row>
    <row r="104" spans="1:10">
      <c r="A104" s="2"/>
      <c r="B104" s="1"/>
      <c r="C104" s="3"/>
      <c r="D104" s="1"/>
      <c r="E104" s="9"/>
      <c r="F104" s="10"/>
      <c r="G104" s="10"/>
      <c r="H104" s="11"/>
      <c r="I104" s="3"/>
      <c r="J104" s="3"/>
    </row>
    <row r="105" spans="1:10">
      <c r="A105" s="2"/>
      <c r="B105" s="1"/>
      <c r="C105" s="3"/>
      <c r="D105" s="1"/>
      <c r="E105" s="9"/>
      <c r="F105" s="10"/>
      <c r="G105" s="10"/>
      <c r="H105" s="11"/>
      <c r="I105" s="3"/>
      <c r="J105" s="3"/>
    </row>
    <row r="106" spans="1:10">
      <c r="A106" s="2"/>
      <c r="B106" s="1"/>
      <c r="C106" s="3"/>
      <c r="D106" s="1"/>
      <c r="E106" s="9"/>
      <c r="F106" s="10"/>
      <c r="G106" s="10"/>
      <c r="H106" s="11"/>
      <c r="I106" s="3"/>
      <c r="J106" s="3"/>
    </row>
    <row r="107" spans="1:10">
      <c r="A107" s="2"/>
      <c r="B107" s="1"/>
      <c r="C107" s="3"/>
      <c r="D107" s="1"/>
      <c r="E107" s="9"/>
      <c r="F107" s="10"/>
      <c r="G107" s="10"/>
      <c r="H107" s="11"/>
      <c r="I107" s="3"/>
      <c r="J107" s="3"/>
    </row>
    <row r="108" spans="1:10">
      <c r="A108" s="2"/>
      <c r="B108" s="1"/>
      <c r="C108" s="3"/>
      <c r="D108" s="1"/>
      <c r="E108" s="9"/>
      <c r="F108" s="10"/>
      <c r="G108" s="10"/>
      <c r="H108" s="11"/>
      <c r="I108" s="3"/>
      <c r="J108" s="3"/>
    </row>
    <row r="109" spans="1:10">
      <c r="A109" s="2"/>
      <c r="B109" s="1"/>
      <c r="C109" s="3"/>
      <c r="D109" s="1"/>
      <c r="E109" s="9"/>
      <c r="F109" s="10"/>
      <c r="G109" s="10"/>
      <c r="H109" s="11"/>
      <c r="I109" s="3"/>
      <c r="J109" s="3"/>
    </row>
    <row r="110" spans="1:10">
      <c r="A110" s="2"/>
      <c r="B110" s="1"/>
      <c r="C110" s="3"/>
      <c r="D110" s="1"/>
      <c r="E110" s="9"/>
      <c r="F110" s="10"/>
      <c r="G110" s="10"/>
      <c r="H110" s="11"/>
      <c r="I110" s="3"/>
      <c r="J110" s="3"/>
    </row>
    <row r="111" spans="1:10">
      <c r="A111" s="2"/>
      <c r="B111" s="1"/>
      <c r="C111" s="3"/>
      <c r="D111" s="1"/>
      <c r="E111" s="9"/>
      <c r="F111" s="10"/>
      <c r="G111" s="10"/>
      <c r="H111" s="11"/>
      <c r="I111" s="3"/>
      <c r="J111" s="3"/>
    </row>
    <row r="112" spans="1:10">
      <c r="A112" s="2"/>
      <c r="B112" s="1"/>
      <c r="C112" s="3"/>
      <c r="D112" s="1"/>
      <c r="E112" s="9"/>
      <c r="F112" s="10"/>
      <c r="G112" s="10"/>
      <c r="H112" s="11"/>
      <c r="I112" s="3"/>
      <c r="J112" s="3"/>
    </row>
    <row r="113" spans="1:10">
      <c r="A113" s="2"/>
      <c r="B113" s="1"/>
      <c r="C113" s="3"/>
      <c r="D113" s="1"/>
      <c r="E113" s="9"/>
      <c r="F113" s="10"/>
      <c r="G113" s="10"/>
      <c r="H113" s="11"/>
      <c r="I113" s="3"/>
      <c r="J113" s="3"/>
    </row>
    <row r="114" spans="1:10">
      <c r="A114" s="2"/>
      <c r="B114" s="1"/>
      <c r="C114" s="3"/>
      <c r="D114" s="1"/>
      <c r="E114" s="9"/>
      <c r="F114" s="10"/>
      <c r="G114" s="10"/>
      <c r="H114" s="11"/>
      <c r="I114" s="3"/>
      <c r="J114" s="3"/>
    </row>
    <row r="115" spans="1:10">
      <c r="A115" s="2"/>
      <c r="B115" s="1"/>
      <c r="C115" s="3"/>
      <c r="D115" s="1"/>
      <c r="E115" s="9"/>
      <c r="F115" s="10"/>
      <c r="G115" s="10"/>
      <c r="H115" s="11"/>
      <c r="I115" s="3"/>
      <c r="J115" s="3"/>
    </row>
    <row r="116" spans="1:10">
      <c r="A116" s="2"/>
      <c r="B116" s="1"/>
      <c r="C116" s="3"/>
      <c r="D116" s="1"/>
      <c r="E116" s="9"/>
      <c r="F116" s="10"/>
      <c r="G116" s="10"/>
      <c r="H116" s="11"/>
      <c r="I116" s="3"/>
      <c r="J116" s="3"/>
    </row>
    <row r="117" spans="1:10">
      <c r="A117" s="2"/>
      <c r="B117" s="1"/>
      <c r="C117" s="3"/>
      <c r="D117" s="1"/>
      <c r="E117" s="9"/>
      <c r="F117" s="10"/>
      <c r="G117" s="10"/>
      <c r="H117" s="11"/>
      <c r="I117" s="3"/>
      <c r="J117" s="3"/>
    </row>
    <row r="118" spans="1:10">
      <c r="A118" s="2"/>
      <c r="B118" s="1"/>
      <c r="C118" s="3"/>
      <c r="D118" s="1"/>
      <c r="E118" s="9"/>
      <c r="F118" s="10"/>
      <c r="G118" s="10"/>
      <c r="H118" s="11"/>
      <c r="I118" s="3"/>
      <c r="J118" s="3"/>
    </row>
    <row r="119" spans="1:10">
      <c r="A119" s="2"/>
      <c r="B119" s="1"/>
      <c r="C119" s="3"/>
      <c r="D119" s="1"/>
      <c r="E119" s="9"/>
      <c r="F119" s="10"/>
      <c r="G119" s="10"/>
      <c r="H119" s="11"/>
      <c r="I119" s="3"/>
      <c r="J119" s="3"/>
    </row>
    <row r="120" spans="1:10">
      <c r="A120" s="2"/>
      <c r="B120" s="1"/>
      <c r="C120" s="3"/>
      <c r="D120" s="1"/>
      <c r="E120" s="9"/>
      <c r="F120" s="10"/>
      <c r="G120" s="10"/>
      <c r="H120" s="11"/>
      <c r="I120" s="3"/>
      <c r="J120" s="3"/>
    </row>
    <row r="121" spans="1:10">
      <c r="A121" s="2"/>
      <c r="B121" s="1"/>
      <c r="C121" s="3"/>
      <c r="D121" s="1"/>
      <c r="E121" s="9"/>
      <c r="F121" s="10"/>
      <c r="G121" s="10"/>
      <c r="H121" s="11"/>
      <c r="I121" s="3"/>
      <c r="J121" s="3"/>
    </row>
    <row r="122" spans="1:10">
      <c r="A122" s="2"/>
      <c r="B122" s="1"/>
      <c r="C122" s="3"/>
      <c r="D122" s="1"/>
      <c r="E122" s="9"/>
      <c r="F122" s="10"/>
      <c r="G122" s="10"/>
      <c r="H122" s="11"/>
      <c r="I122" s="3"/>
      <c r="J122" s="3"/>
    </row>
    <row r="123" spans="1:10">
      <c r="A123" s="2"/>
      <c r="B123" s="1"/>
      <c r="C123" s="3"/>
      <c r="D123" s="1"/>
      <c r="E123" s="9"/>
      <c r="F123" s="10"/>
      <c r="G123" s="10"/>
      <c r="H123" s="11"/>
      <c r="I123" s="3"/>
      <c r="J123" s="3"/>
    </row>
    <row r="124" spans="1:10">
      <c r="A124" s="2"/>
      <c r="B124" s="1"/>
      <c r="C124" s="3"/>
      <c r="D124" s="1"/>
      <c r="E124" s="9"/>
      <c r="F124" s="10"/>
      <c r="G124" s="10"/>
      <c r="H124" s="11"/>
      <c r="I124" s="3"/>
      <c r="J124" s="3"/>
    </row>
    <row r="125" spans="1:10">
      <c r="A125" s="2"/>
      <c r="B125" s="1"/>
      <c r="C125" s="3"/>
      <c r="D125" s="1"/>
      <c r="E125" s="9"/>
      <c r="F125" s="10"/>
      <c r="G125" s="10"/>
      <c r="H125" s="11"/>
      <c r="I125" s="3"/>
      <c r="J125" s="3"/>
    </row>
    <row r="126" spans="1:10">
      <c r="A126" s="2"/>
      <c r="B126" s="1"/>
      <c r="C126" s="3"/>
      <c r="D126" s="1"/>
      <c r="E126" s="9"/>
      <c r="F126" s="10"/>
      <c r="G126" s="10"/>
      <c r="H126" s="11"/>
      <c r="I126" s="3"/>
      <c r="J126" s="3"/>
    </row>
    <row r="127" spans="1:10">
      <c r="A127" s="2"/>
      <c r="B127" s="1"/>
      <c r="C127" s="3"/>
      <c r="D127" s="1"/>
      <c r="E127" s="9"/>
      <c r="F127" s="10"/>
      <c r="G127" s="10"/>
      <c r="H127" s="11"/>
      <c r="I127" s="3"/>
      <c r="J127" s="3"/>
    </row>
    <row r="128" spans="1:10">
      <c r="A128" s="2"/>
      <c r="B128" s="1"/>
      <c r="C128" s="3"/>
      <c r="D128" s="1"/>
      <c r="E128" s="9"/>
      <c r="F128" s="10"/>
      <c r="G128" s="10"/>
      <c r="H128" s="11"/>
      <c r="I128" s="3"/>
      <c r="J128" s="3"/>
    </row>
  </sheetData>
  <mergeCells count="14">
    <mergeCell ref="F6:F7"/>
    <mergeCell ref="H6:H7"/>
    <mergeCell ref="I6:I7"/>
    <mergeCell ref="J6:J7"/>
    <mergeCell ref="B2:J2"/>
    <mergeCell ref="B3:J3"/>
    <mergeCell ref="B4:J4"/>
    <mergeCell ref="B5:C5"/>
    <mergeCell ref="D5:J5"/>
    <mergeCell ref="B6:B7"/>
    <mergeCell ref="C6:C7"/>
    <mergeCell ref="D6:D7"/>
    <mergeCell ref="E6:E7"/>
    <mergeCell ref="G6:G7"/>
  </mergeCells>
  <phoneticPr fontId="4" type="noConversion"/>
  <pageMargins left="0.23622047244094491" right="0.23622047244094491" top="0.74803149606299213" bottom="0.74803149606299213" header="0.31496062992125984" footer="0.31496062992125984"/>
  <pageSetup paperSize="9" scale="55" orientation="portrait" horizontalDpi="360" verticalDpi="36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09FB1A-7784-42B4-9E71-779C351A1773}">
  <dimension ref="A1:J128"/>
  <sheetViews>
    <sheetView showGridLines="0" topLeftCell="A83" zoomScaleNormal="100" workbookViewId="0">
      <selection activeCell="F92" sqref="F92"/>
    </sheetView>
  </sheetViews>
  <sheetFormatPr defaultRowHeight="15"/>
  <cols>
    <col min="1" max="1" width="1" customWidth="1"/>
    <col min="2" max="2" width="12.28515625" customWidth="1"/>
    <col min="3" max="3" width="98.5703125" customWidth="1"/>
    <col min="4" max="4" width="8.7109375" customWidth="1"/>
    <col min="5" max="5" width="11.7109375" customWidth="1"/>
    <col min="6" max="9" width="16.7109375" customWidth="1"/>
    <col min="10" max="10" width="26.140625" customWidth="1"/>
  </cols>
  <sheetData>
    <row r="1" spans="1:10" ht="7.5" customHeight="1"/>
    <row r="2" spans="1:10" ht="105" customHeight="1">
      <c r="B2" s="49"/>
      <c r="C2" s="49"/>
      <c r="D2" s="49"/>
      <c r="E2" s="49"/>
      <c r="F2" s="49"/>
      <c r="G2" s="49"/>
      <c r="H2" s="49"/>
      <c r="I2" s="49"/>
      <c r="J2" s="49"/>
    </row>
    <row r="3" spans="1:10" ht="24.95" customHeight="1">
      <c r="B3" s="50" t="s">
        <v>181</v>
      </c>
      <c r="C3" s="50"/>
      <c r="D3" s="50"/>
      <c r="E3" s="50"/>
      <c r="F3" s="50"/>
      <c r="G3" s="50"/>
      <c r="H3" s="50"/>
      <c r="I3" s="50"/>
      <c r="J3" s="50"/>
    </row>
    <row r="4" spans="1:10" ht="24.95" customHeight="1">
      <c r="B4" s="50" t="s">
        <v>185</v>
      </c>
      <c r="C4" s="50"/>
      <c r="D4" s="50"/>
      <c r="E4" s="50"/>
      <c r="F4" s="50"/>
      <c r="G4" s="50"/>
      <c r="H4" s="50"/>
      <c r="I4" s="50"/>
      <c r="J4" s="50"/>
    </row>
    <row r="5" spans="1:10" ht="24.95" customHeight="1">
      <c r="B5" s="44" t="s">
        <v>188</v>
      </c>
      <c r="C5" s="45"/>
      <c r="D5" s="46" t="s">
        <v>182</v>
      </c>
      <c r="E5" s="47"/>
      <c r="F5" s="47"/>
      <c r="G5" s="47"/>
      <c r="H5" s="47"/>
      <c r="I5" s="47"/>
      <c r="J5" s="48"/>
    </row>
    <row r="6" spans="1:10">
      <c r="A6" s="2"/>
      <c r="B6" s="51" t="s">
        <v>169</v>
      </c>
      <c r="C6" s="51" t="s">
        <v>168</v>
      </c>
      <c r="D6" s="51" t="s">
        <v>0</v>
      </c>
      <c r="E6" s="53" t="s">
        <v>1</v>
      </c>
      <c r="F6" s="51" t="s">
        <v>170</v>
      </c>
      <c r="G6" s="57" t="s">
        <v>187</v>
      </c>
      <c r="H6" s="51" t="s">
        <v>171</v>
      </c>
      <c r="I6" s="51" t="s">
        <v>172</v>
      </c>
      <c r="J6" s="55" t="s">
        <v>180</v>
      </c>
    </row>
    <row r="7" spans="1:10">
      <c r="A7" s="2"/>
      <c r="B7" s="52"/>
      <c r="C7" s="52"/>
      <c r="D7" s="52"/>
      <c r="E7" s="54"/>
      <c r="F7" s="52"/>
      <c r="G7" s="51"/>
      <c r="H7" s="52"/>
      <c r="I7" s="52"/>
      <c r="J7" s="56"/>
    </row>
    <row r="8" spans="1:10" s="33" customFormat="1">
      <c r="A8" s="2"/>
      <c r="B8" s="29">
        <v>1</v>
      </c>
      <c r="C8" s="30" t="s">
        <v>2</v>
      </c>
      <c r="D8" s="29"/>
      <c r="E8" s="31"/>
      <c r="F8" s="32"/>
      <c r="G8" s="32"/>
      <c r="H8" s="32"/>
      <c r="I8" s="27"/>
      <c r="J8" s="28"/>
    </row>
    <row r="9" spans="1:10" ht="38.25">
      <c r="A9" s="2"/>
      <c r="B9" s="16" t="s">
        <v>3</v>
      </c>
      <c r="C9" s="13" t="s">
        <v>4</v>
      </c>
      <c r="D9" s="15" t="s">
        <v>13</v>
      </c>
      <c r="E9" s="15">
        <v>1</v>
      </c>
      <c r="F9" s="23">
        <v>7306.4250000000002</v>
      </c>
      <c r="G9" s="23">
        <v>334.00799999999998</v>
      </c>
      <c r="H9" s="23">
        <f>F9*0.85</f>
        <v>6210.4612500000003</v>
      </c>
      <c r="I9" s="23">
        <f>SUM(F9:H9)</f>
        <v>13850.894250000001</v>
      </c>
      <c r="J9" s="23">
        <f>I9*E9</f>
        <v>13850.894250000001</v>
      </c>
    </row>
    <row r="10" spans="1:10" ht="38.25">
      <c r="A10" s="2"/>
      <c r="B10" s="16" t="s">
        <v>14</v>
      </c>
      <c r="C10" s="14" t="s">
        <v>5</v>
      </c>
      <c r="D10" s="15" t="s">
        <v>13</v>
      </c>
      <c r="E10" s="15">
        <v>1</v>
      </c>
      <c r="F10" s="23">
        <v>7723.35</v>
      </c>
      <c r="G10" s="23">
        <v>340.1112</v>
      </c>
      <c r="H10" s="23">
        <f t="shared" ref="H10:H17" si="0">F10*0.85</f>
        <v>6564.8474999999999</v>
      </c>
      <c r="I10" s="23">
        <f t="shared" ref="I10:I17" si="1">SUM(F10:H10)</f>
        <v>14628.308700000001</v>
      </c>
      <c r="J10" s="23">
        <f t="shared" ref="J10:J17" si="2">I10*E10</f>
        <v>14628.308700000001</v>
      </c>
    </row>
    <row r="11" spans="1:10" ht="38.25">
      <c r="A11" s="2"/>
      <c r="B11" s="16" t="s">
        <v>15</v>
      </c>
      <c r="C11" s="13" t="s">
        <v>6</v>
      </c>
      <c r="D11" s="15" t="s">
        <v>13</v>
      </c>
      <c r="E11" s="15">
        <v>3</v>
      </c>
      <c r="F11" s="23">
        <v>669.57</v>
      </c>
      <c r="G11" s="23">
        <v>15.67296</v>
      </c>
      <c r="H11" s="23">
        <f t="shared" si="0"/>
        <v>569.1345</v>
      </c>
      <c r="I11" s="23">
        <f t="shared" si="1"/>
        <v>1254.3774600000002</v>
      </c>
      <c r="J11" s="23">
        <f t="shared" si="2"/>
        <v>3763.1323800000005</v>
      </c>
    </row>
    <row r="12" spans="1:10" ht="51">
      <c r="A12" s="2"/>
      <c r="B12" s="16" t="s">
        <v>16</v>
      </c>
      <c r="C12" s="14" t="s">
        <v>7</v>
      </c>
      <c r="D12" s="15" t="s">
        <v>13</v>
      </c>
      <c r="E12" s="15">
        <v>1</v>
      </c>
      <c r="F12" s="23">
        <v>1119.9204999999999</v>
      </c>
      <c r="G12" s="23">
        <v>49.317600000000006</v>
      </c>
      <c r="H12" s="23">
        <f t="shared" si="0"/>
        <v>951.93242499999997</v>
      </c>
      <c r="I12" s="23">
        <f t="shared" si="1"/>
        <v>2121.170525</v>
      </c>
      <c r="J12" s="23">
        <f t="shared" si="2"/>
        <v>2121.170525</v>
      </c>
    </row>
    <row r="13" spans="1:10" ht="38.25">
      <c r="A13" s="2"/>
      <c r="B13" s="16" t="s">
        <v>17</v>
      </c>
      <c r="C13" s="14" t="s">
        <v>8</v>
      </c>
      <c r="D13" s="15" t="s">
        <v>13</v>
      </c>
      <c r="E13" s="15">
        <v>17</v>
      </c>
      <c r="F13" s="23">
        <v>59.16</v>
      </c>
      <c r="G13" s="23">
        <v>2.7048000000000001</v>
      </c>
      <c r="H13" s="23">
        <f t="shared" si="0"/>
        <v>50.285999999999994</v>
      </c>
      <c r="I13" s="23">
        <f t="shared" si="1"/>
        <v>112.15079999999999</v>
      </c>
      <c r="J13" s="23">
        <f t="shared" si="2"/>
        <v>1906.5635999999997</v>
      </c>
    </row>
    <row r="14" spans="1:10" ht="38.25">
      <c r="A14" s="2"/>
      <c r="B14" s="16" t="s">
        <v>18</v>
      </c>
      <c r="C14" s="14" t="s">
        <v>9</v>
      </c>
      <c r="D14" s="15" t="s">
        <v>13</v>
      </c>
      <c r="E14" s="15">
        <v>23</v>
      </c>
      <c r="F14" s="23">
        <v>14.0174</v>
      </c>
      <c r="G14" s="23">
        <v>0.61727999999999994</v>
      </c>
      <c r="H14" s="23">
        <f t="shared" si="0"/>
        <v>11.91479</v>
      </c>
      <c r="I14" s="23">
        <f t="shared" si="1"/>
        <v>26.549469999999999</v>
      </c>
      <c r="J14" s="23">
        <f t="shared" si="2"/>
        <v>610.63780999999994</v>
      </c>
    </row>
    <row r="15" spans="1:10" ht="38.25">
      <c r="A15" s="2"/>
      <c r="B15" s="16" t="s">
        <v>19</v>
      </c>
      <c r="C15" s="13" t="s">
        <v>10</v>
      </c>
      <c r="D15" s="15" t="s">
        <v>13</v>
      </c>
      <c r="E15" s="15">
        <v>1</v>
      </c>
      <c r="F15" s="23">
        <v>681.34500000000003</v>
      </c>
      <c r="G15" s="23">
        <v>31.147199999999998</v>
      </c>
      <c r="H15" s="23">
        <f t="shared" si="0"/>
        <v>579.14324999999997</v>
      </c>
      <c r="I15" s="23">
        <f t="shared" si="1"/>
        <v>1291.63545</v>
      </c>
      <c r="J15" s="23">
        <f t="shared" si="2"/>
        <v>1291.63545</v>
      </c>
    </row>
    <row r="16" spans="1:10" ht="38.25">
      <c r="A16" s="2"/>
      <c r="B16" s="16" t="s">
        <v>20</v>
      </c>
      <c r="C16" s="13" t="s">
        <v>11</v>
      </c>
      <c r="D16" s="15" t="s">
        <v>13</v>
      </c>
      <c r="E16" s="15">
        <v>1</v>
      </c>
      <c r="F16" s="23">
        <v>5140.0230000000001</v>
      </c>
      <c r="G16" s="23">
        <v>234.97248000000002</v>
      </c>
      <c r="H16" s="23">
        <f t="shared" si="0"/>
        <v>4369.01955</v>
      </c>
      <c r="I16" s="23">
        <f t="shared" si="1"/>
        <v>9744.0150300000005</v>
      </c>
      <c r="J16" s="23">
        <f t="shared" si="2"/>
        <v>9744.0150300000005</v>
      </c>
    </row>
    <row r="17" spans="1:10" ht="25.5">
      <c r="A17" s="2"/>
      <c r="B17" s="16" t="s">
        <v>21</v>
      </c>
      <c r="C17" s="13" t="s">
        <v>12</v>
      </c>
      <c r="D17" s="15" t="s">
        <v>13</v>
      </c>
      <c r="E17" s="15">
        <v>1</v>
      </c>
      <c r="F17" s="23">
        <v>1106.07</v>
      </c>
      <c r="G17" s="23">
        <v>50.563200000000002</v>
      </c>
      <c r="H17" s="23">
        <f t="shared" si="0"/>
        <v>940.15949999999987</v>
      </c>
      <c r="I17" s="23">
        <f t="shared" si="1"/>
        <v>2096.7927</v>
      </c>
      <c r="J17" s="23">
        <f t="shared" si="2"/>
        <v>2096.7927</v>
      </c>
    </row>
    <row r="18" spans="1:10">
      <c r="A18" s="2"/>
      <c r="B18" s="35"/>
      <c r="C18" s="36" t="s">
        <v>173</v>
      </c>
      <c r="D18" s="37"/>
      <c r="E18" s="37"/>
      <c r="F18" s="37"/>
      <c r="G18" s="37"/>
      <c r="H18" s="37"/>
      <c r="I18" s="37"/>
      <c r="J18" s="42">
        <f>SUM(J9:J17)</f>
        <v>50013.150445000007</v>
      </c>
    </row>
    <row r="19" spans="1:10" s="33" customFormat="1">
      <c r="A19" s="2"/>
      <c r="B19" s="29">
        <v>2</v>
      </c>
      <c r="C19" s="30" t="s">
        <v>22</v>
      </c>
      <c r="D19" s="29"/>
      <c r="E19" s="29"/>
      <c r="F19" s="29"/>
      <c r="G19" s="29"/>
      <c r="H19" s="29"/>
      <c r="I19" s="29"/>
      <c r="J19" s="29"/>
    </row>
    <row r="20" spans="1:10" ht="42.75">
      <c r="A20" s="2"/>
      <c r="B20" s="16" t="s">
        <v>32</v>
      </c>
      <c r="C20" s="17" t="s">
        <v>23</v>
      </c>
      <c r="D20" s="15" t="s">
        <v>13</v>
      </c>
      <c r="E20" s="15">
        <v>1</v>
      </c>
      <c r="F20" s="23">
        <v>32.296700000000001</v>
      </c>
      <c r="G20" s="23">
        <v>1.4222399999999999</v>
      </c>
      <c r="H20" s="23">
        <f>F20*0.85</f>
        <v>27.452195</v>
      </c>
      <c r="I20" s="23">
        <f t="shared" ref="I20:I28" si="3">SUM(F20:H20)</f>
        <v>61.171135000000007</v>
      </c>
      <c r="J20" s="23">
        <f t="shared" ref="J20:J28" si="4">I20*E20</f>
        <v>61.171135000000007</v>
      </c>
    </row>
    <row r="21" spans="1:10" ht="42.75">
      <c r="A21" s="2"/>
      <c r="B21" s="16" t="s">
        <v>35</v>
      </c>
      <c r="C21" s="17" t="s">
        <v>24</v>
      </c>
      <c r="D21" s="15" t="s">
        <v>13</v>
      </c>
      <c r="E21" s="15">
        <v>1</v>
      </c>
      <c r="F21" s="23">
        <v>39.353999999999999</v>
      </c>
      <c r="G21" s="23">
        <v>1.79904</v>
      </c>
      <c r="H21" s="23">
        <f t="shared" ref="H21:H28" si="5">F21*0.85</f>
        <v>33.450899999999997</v>
      </c>
      <c r="I21" s="23">
        <f t="shared" si="3"/>
        <v>74.603939999999994</v>
      </c>
      <c r="J21" s="23">
        <f t="shared" si="4"/>
        <v>74.603939999999994</v>
      </c>
    </row>
    <row r="22" spans="1:10" ht="42.75">
      <c r="A22" s="2"/>
      <c r="B22" s="16" t="s">
        <v>36</v>
      </c>
      <c r="C22" s="17" t="s">
        <v>25</v>
      </c>
      <c r="D22" s="15" t="s">
        <v>26</v>
      </c>
      <c r="E22" s="15">
        <v>42</v>
      </c>
      <c r="F22" s="23">
        <v>66.871499999999997</v>
      </c>
      <c r="G22" s="23">
        <v>2.9448000000000003</v>
      </c>
      <c r="H22" s="23">
        <f t="shared" si="5"/>
        <v>56.840774999999994</v>
      </c>
      <c r="I22" s="23">
        <f t="shared" si="3"/>
        <v>126.65707499999999</v>
      </c>
      <c r="J22" s="23">
        <f t="shared" si="4"/>
        <v>5319.5971499999996</v>
      </c>
    </row>
    <row r="23" spans="1:10" ht="42.75">
      <c r="A23" s="2"/>
      <c r="B23" s="16" t="s">
        <v>33</v>
      </c>
      <c r="C23" s="17" t="s">
        <v>28</v>
      </c>
      <c r="D23" s="15" t="s">
        <v>13</v>
      </c>
      <c r="E23" s="15">
        <v>1</v>
      </c>
      <c r="F23" s="23">
        <v>41.076000000000001</v>
      </c>
      <c r="G23" s="23">
        <v>1.68</v>
      </c>
      <c r="H23" s="23">
        <f t="shared" si="5"/>
        <v>34.9146</v>
      </c>
      <c r="I23" s="23">
        <f t="shared" ref="I23" si="6">SUM(F23:H23)</f>
        <v>77.670600000000007</v>
      </c>
      <c r="J23" s="23">
        <f t="shared" ref="J23" si="7">I23*E23</f>
        <v>77.670600000000007</v>
      </c>
    </row>
    <row r="24" spans="1:10" ht="28.5">
      <c r="A24" s="2"/>
      <c r="B24" s="16" t="s">
        <v>37</v>
      </c>
      <c r="C24" s="17" t="s">
        <v>165</v>
      </c>
      <c r="D24" s="15" t="s">
        <v>13</v>
      </c>
      <c r="E24" s="15">
        <v>1</v>
      </c>
      <c r="F24" s="23">
        <v>36.75</v>
      </c>
      <c r="G24" s="23">
        <v>1.6608000000000001</v>
      </c>
      <c r="H24" s="23">
        <f t="shared" si="5"/>
        <v>31.237500000000001</v>
      </c>
      <c r="I24" s="23">
        <f t="shared" si="3"/>
        <v>69.648300000000006</v>
      </c>
      <c r="J24" s="23">
        <f t="shared" si="4"/>
        <v>69.648300000000006</v>
      </c>
    </row>
    <row r="25" spans="1:10" ht="28.5">
      <c r="A25" s="2"/>
      <c r="B25" s="16" t="s">
        <v>38</v>
      </c>
      <c r="C25" s="17" t="s">
        <v>29</v>
      </c>
      <c r="D25" s="15" t="s">
        <v>13</v>
      </c>
      <c r="E25" s="15">
        <v>14</v>
      </c>
      <c r="F25" s="23">
        <v>42.64</v>
      </c>
      <c r="G25" s="23">
        <v>1.8777599999999999</v>
      </c>
      <c r="H25" s="23">
        <f t="shared" si="5"/>
        <v>36.244</v>
      </c>
      <c r="I25" s="23">
        <f t="shared" si="3"/>
        <v>80.76176000000001</v>
      </c>
      <c r="J25" s="23">
        <f t="shared" si="4"/>
        <v>1130.6646400000002</v>
      </c>
    </row>
    <row r="26" spans="1:10" ht="28.5">
      <c r="A26" s="2"/>
      <c r="B26" s="16" t="s">
        <v>39</v>
      </c>
      <c r="C26" s="17" t="s">
        <v>30</v>
      </c>
      <c r="D26" s="15" t="s">
        <v>13</v>
      </c>
      <c r="E26" s="15">
        <v>6</v>
      </c>
      <c r="F26" s="23">
        <v>33.043500000000002</v>
      </c>
      <c r="G26" s="23">
        <v>1.5105599999999999</v>
      </c>
      <c r="H26" s="23">
        <f t="shared" si="5"/>
        <v>28.086974999999999</v>
      </c>
      <c r="I26" s="23">
        <f t="shared" si="3"/>
        <v>62.641035000000002</v>
      </c>
      <c r="J26" s="23">
        <f t="shared" si="4"/>
        <v>375.84621000000004</v>
      </c>
    </row>
    <row r="27" spans="1:10" ht="28.5">
      <c r="A27" s="2"/>
      <c r="B27" s="16" t="s">
        <v>40</v>
      </c>
      <c r="C27" s="17" t="s">
        <v>31</v>
      </c>
      <c r="D27" s="15" t="s">
        <v>13</v>
      </c>
      <c r="E27" s="15">
        <v>21</v>
      </c>
      <c r="F27" s="23">
        <v>11.5322</v>
      </c>
      <c r="G27" s="23">
        <v>0.50784000000000007</v>
      </c>
      <c r="H27" s="23">
        <f t="shared" si="5"/>
        <v>9.8023699999999998</v>
      </c>
      <c r="I27" s="23">
        <f t="shared" si="3"/>
        <v>21.842410000000001</v>
      </c>
      <c r="J27" s="23">
        <f t="shared" si="4"/>
        <v>458.69060999999999</v>
      </c>
    </row>
    <row r="28" spans="1:10">
      <c r="A28" s="2"/>
      <c r="B28" s="16" t="s">
        <v>34</v>
      </c>
      <c r="C28" s="17" t="s">
        <v>152</v>
      </c>
      <c r="D28" s="15" t="s">
        <v>153</v>
      </c>
      <c r="E28" s="15">
        <v>1</v>
      </c>
      <c r="F28" s="23">
        <v>3675</v>
      </c>
      <c r="G28" s="23">
        <v>168</v>
      </c>
      <c r="H28" s="23">
        <f t="shared" si="5"/>
        <v>3123.75</v>
      </c>
      <c r="I28" s="23">
        <f t="shared" si="3"/>
        <v>6966.75</v>
      </c>
      <c r="J28" s="23">
        <f t="shared" si="4"/>
        <v>6966.75</v>
      </c>
    </row>
    <row r="29" spans="1:10">
      <c r="A29" s="2"/>
      <c r="B29" s="35"/>
      <c r="C29" s="36" t="s">
        <v>173</v>
      </c>
      <c r="D29" s="37"/>
      <c r="E29" s="37"/>
      <c r="F29" s="37"/>
      <c r="G29" s="37"/>
      <c r="H29" s="37"/>
      <c r="I29" s="37"/>
      <c r="J29" s="42">
        <f>SUM(J20:J28)</f>
        <v>14534.642584999998</v>
      </c>
    </row>
    <row r="30" spans="1:10" s="33" customFormat="1">
      <c r="A30" s="2"/>
      <c r="B30" s="29">
        <v>3</v>
      </c>
      <c r="C30" s="30" t="s">
        <v>42</v>
      </c>
      <c r="D30" s="29"/>
      <c r="E30" s="29"/>
      <c r="F30" s="29"/>
      <c r="G30" s="29"/>
      <c r="H30" s="29"/>
      <c r="I30" s="29"/>
      <c r="J30" s="29"/>
    </row>
    <row r="31" spans="1:10" ht="42.75">
      <c r="A31" s="2"/>
      <c r="B31" s="16" t="s">
        <v>53</v>
      </c>
      <c r="C31" s="17" t="s">
        <v>43</v>
      </c>
      <c r="D31" s="15" t="s">
        <v>26</v>
      </c>
      <c r="E31" s="15">
        <v>38</v>
      </c>
      <c r="F31" s="23">
        <v>223.45</v>
      </c>
      <c r="G31" s="23">
        <v>9.7200000000000006</v>
      </c>
      <c r="H31" s="23">
        <f>F31*0.85</f>
        <v>189.93249999999998</v>
      </c>
      <c r="I31" s="23">
        <f t="shared" ref="I31:I40" si="8">SUM(F31:H31)</f>
        <v>423.10249999999996</v>
      </c>
      <c r="J31" s="23">
        <f t="shared" ref="J31:J40" si="9">I31*E31</f>
        <v>16077.894999999999</v>
      </c>
    </row>
    <row r="32" spans="1:10" ht="28.5">
      <c r="A32" s="2"/>
      <c r="B32" s="16" t="s">
        <v>54</v>
      </c>
      <c r="C32" s="17" t="s">
        <v>44</v>
      </c>
      <c r="D32" s="15" t="s">
        <v>26</v>
      </c>
      <c r="E32" s="15">
        <v>7</v>
      </c>
      <c r="F32" s="23">
        <v>40.424999999999997</v>
      </c>
      <c r="G32" s="23">
        <v>1.6992</v>
      </c>
      <c r="H32" s="23">
        <f t="shared" ref="H32:H40" si="10">F32*0.85</f>
        <v>34.361249999999998</v>
      </c>
      <c r="I32" s="23">
        <f t="shared" si="8"/>
        <v>76.485449999999986</v>
      </c>
      <c r="J32" s="23">
        <f t="shared" si="9"/>
        <v>535.39814999999987</v>
      </c>
    </row>
    <row r="33" spans="1:10" ht="28.5">
      <c r="A33" s="2"/>
      <c r="B33" s="16" t="s">
        <v>55</v>
      </c>
      <c r="C33" s="17" t="s">
        <v>45</v>
      </c>
      <c r="D33" s="15" t="s">
        <v>13</v>
      </c>
      <c r="E33" s="15">
        <v>12</v>
      </c>
      <c r="F33" s="23">
        <v>6.54</v>
      </c>
      <c r="G33" s="23">
        <v>0.2712</v>
      </c>
      <c r="H33" s="23">
        <f t="shared" si="10"/>
        <v>5.5590000000000002</v>
      </c>
      <c r="I33" s="23">
        <f t="shared" si="8"/>
        <v>12.370200000000001</v>
      </c>
      <c r="J33" s="23">
        <f t="shared" si="9"/>
        <v>148.44240000000002</v>
      </c>
    </row>
    <row r="34" spans="1:10">
      <c r="A34" s="2"/>
      <c r="B34" s="16" t="s">
        <v>56</v>
      </c>
      <c r="C34" s="17" t="s">
        <v>46</v>
      </c>
      <c r="D34" s="15" t="s">
        <v>13</v>
      </c>
      <c r="E34" s="15">
        <v>9</v>
      </c>
      <c r="F34" s="23">
        <v>12.6</v>
      </c>
      <c r="G34" s="23">
        <v>0.54</v>
      </c>
      <c r="H34" s="23">
        <f t="shared" si="10"/>
        <v>10.709999999999999</v>
      </c>
      <c r="I34" s="23">
        <f t="shared" si="8"/>
        <v>23.85</v>
      </c>
      <c r="J34" s="23">
        <f t="shared" si="9"/>
        <v>214.65</v>
      </c>
    </row>
    <row r="35" spans="1:10">
      <c r="A35" s="2"/>
      <c r="B35" s="16" t="s">
        <v>57</v>
      </c>
      <c r="C35" s="17" t="s">
        <v>47</v>
      </c>
      <c r="D35" s="15" t="s">
        <v>13</v>
      </c>
      <c r="E35" s="15">
        <v>9</v>
      </c>
      <c r="F35" s="23">
        <v>9.81</v>
      </c>
      <c r="G35" s="23">
        <v>0.41040000000000004</v>
      </c>
      <c r="H35" s="23">
        <f t="shared" si="10"/>
        <v>8.3384999999999998</v>
      </c>
      <c r="I35" s="23">
        <f t="shared" si="8"/>
        <v>18.558900000000001</v>
      </c>
      <c r="J35" s="23">
        <f t="shared" si="9"/>
        <v>167.0301</v>
      </c>
    </row>
    <row r="36" spans="1:10">
      <c r="A36" s="2"/>
      <c r="B36" s="16" t="s">
        <v>58</v>
      </c>
      <c r="C36" s="17" t="s">
        <v>48</v>
      </c>
      <c r="D36" s="15" t="s">
        <v>13</v>
      </c>
      <c r="E36" s="15">
        <v>9</v>
      </c>
      <c r="F36" s="23">
        <v>7.35</v>
      </c>
      <c r="G36" s="23">
        <v>0.312</v>
      </c>
      <c r="H36" s="23">
        <f t="shared" si="10"/>
        <v>6.2474999999999996</v>
      </c>
      <c r="I36" s="23">
        <f t="shared" si="8"/>
        <v>13.9095</v>
      </c>
      <c r="J36" s="23">
        <f t="shared" si="9"/>
        <v>125.18549999999999</v>
      </c>
    </row>
    <row r="37" spans="1:10" ht="28.5">
      <c r="A37" s="2"/>
      <c r="B37" s="16" t="s">
        <v>59</v>
      </c>
      <c r="C37" s="17" t="s">
        <v>49</v>
      </c>
      <c r="D37" s="15" t="s">
        <v>13</v>
      </c>
      <c r="E37" s="15">
        <v>1</v>
      </c>
      <c r="F37" s="23">
        <v>62.475000000000001</v>
      </c>
      <c r="G37" s="23">
        <v>2.8559999999999999</v>
      </c>
      <c r="H37" s="23">
        <f t="shared" si="10"/>
        <v>53.103749999999998</v>
      </c>
      <c r="I37" s="23">
        <f t="shared" si="8"/>
        <v>118.43475000000001</v>
      </c>
      <c r="J37" s="23">
        <f t="shared" si="9"/>
        <v>118.43475000000001</v>
      </c>
    </row>
    <row r="38" spans="1:10" ht="28.5">
      <c r="A38" s="2"/>
      <c r="B38" s="16" t="s">
        <v>60</v>
      </c>
      <c r="C38" s="17" t="s">
        <v>50</v>
      </c>
      <c r="D38" s="15" t="s">
        <v>13</v>
      </c>
      <c r="E38" s="15">
        <v>3</v>
      </c>
      <c r="F38" s="23">
        <v>14.715</v>
      </c>
      <c r="G38" s="23">
        <v>0.64800000000000002</v>
      </c>
      <c r="H38" s="23">
        <f t="shared" si="10"/>
        <v>12.50775</v>
      </c>
      <c r="I38" s="23">
        <f t="shared" si="8"/>
        <v>27.870750000000001</v>
      </c>
      <c r="J38" s="23">
        <f t="shared" si="9"/>
        <v>83.612250000000003</v>
      </c>
    </row>
    <row r="39" spans="1:10" ht="28.5">
      <c r="A39" s="2"/>
      <c r="B39" s="16" t="s">
        <v>61</v>
      </c>
      <c r="C39" s="17" t="s">
        <v>51</v>
      </c>
      <c r="D39" s="15" t="s">
        <v>26</v>
      </c>
      <c r="E39" s="15">
        <v>5</v>
      </c>
      <c r="F39" s="23">
        <v>18.53</v>
      </c>
      <c r="G39" s="23">
        <v>0.88800000000000001</v>
      </c>
      <c r="H39" s="23">
        <f t="shared" si="10"/>
        <v>15.750500000000001</v>
      </c>
      <c r="I39" s="23">
        <f t="shared" si="8"/>
        <v>35.168500000000002</v>
      </c>
      <c r="J39" s="23">
        <f t="shared" si="9"/>
        <v>175.8425</v>
      </c>
    </row>
    <row r="40" spans="1:10">
      <c r="A40" s="2"/>
      <c r="B40" s="16" t="s">
        <v>62</v>
      </c>
      <c r="C40" s="18" t="s">
        <v>52</v>
      </c>
      <c r="D40" s="15" t="s">
        <v>13</v>
      </c>
      <c r="E40" s="15">
        <v>4</v>
      </c>
      <c r="F40" s="23">
        <v>825.19500000000005</v>
      </c>
      <c r="G40" s="23">
        <v>36</v>
      </c>
      <c r="H40" s="23">
        <f t="shared" si="10"/>
        <v>701.41575</v>
      </c>
      <c r="I40" s="23">
        <f t="shared" si="8"/>
        <v>1562.6107500000001</v>
      </c>
      <c r="J40" s="23">
        <f t="shared" si="9"/>
        <v>6250.4430000000002</v>
      </c>
    </row>
    <row r="41" spans="1:10">
      <c r="A41" s="2"/>
      <c r="B41" s="35"/>
      <c r="C41" s="36" t="s">
        <v>173</v>
      </c>
      <c r="D41" s="37"/>
      <c r="E41" s="37"/>
      <c r="F41" s="37"/>
      <c r="G41" s="37"/>
      <c r="H41" s="37"/>
      <c r="I41" s="37"/>
      <c r="J41" s="42">
        <f>SUM(J31:J40)</f>
        <v>23896.933649999995</v>
      </c>
    </row>
    <row r="42" spans="1:10" s="33" customFormat="1">
      <c r="A42" s="2"/>
      <c r="B42" s="29">
        <v>4</v>
      </c>
      <c r="C42" s="30" t="s">
        <v>41</v>
      </c>
      <c r="D42" s="29"/>
      <c r="E42" s="29"/>
      <c r="F42" s="29"/>
      <c r="G42" s="29"/>
      <c r="H42" s="29"/>
      <c r="I42" s="29"/>
      <c r="J42" s="29"/>
    </row>
    <row r="43" spans="1:10" ht="28.5">
      <c r="A43" s="2"/>
      <c r="B43" s="16" t="s">
        <v>73</v>
      </c>
      <c r="C43" s="17" t="s">
        <v>63</v>
      </c>
      <c r="D43" s="15" t="s">
        <v>13</v>
      </c>
      <c r="E43" s="15">
        <v>85</v>
      </c>
      <c r="F43" s="23">
        <v>1.0900000000000001</v>
      </c>
      <c r="G43" s="23">
        <v>4.8000000000000001E-2</v>
      </c>
      <c r="H43" s="23">
        <f>F43*0.85</f>
        <v>0.92649999999999999</v>
      </c>
      <c r="I43" s="23">
        <f t="shared" ref="I43:I52" si="11">SUM(F43:H43)</f>
        <v>2.0645000000000002</v>
      </c>
      <c r="J43" s="23">
        <f t="shared" ref="J43:J52" si="12">I43*E43</f>
        <v>175.48250000000002</v>
      </c>
    </row>
    <row r="44" spans="1:10">
      <c r="A44" s="2"/>
      <c r="B44" s="16" t="s">
        <v>74</v>
      </c>
      <c r="C44" s="17" t="s">
        <v>64</v>
      </c>
      <c r="D44" s="15" t="s">
        <v>13</v>
      </c>
      <c r="E44" s="15">
        <v>18</v>
      </c>
      <c r="F44" s="23">
        <v>8.61</v>
      </c>
      <c r="G44" s="23">
        <v>0.39359999999999995</v>
      </c>
      <c r="H44" s="23">
        <f t="shared" ref="H44:H52" si="13">F44*0.85</f>
        <v>7.3184999999999993</v>
      </c>
      <c r="I44" s="23">
        <f t="shared" si="11"/>
        <v>16.322099999999999</v>
      </c>
      <c r="J44" s="23">
        <f t="shared" si="12"/>
        <v>293.7978</v>
      </c>
    </row>
    <row r="45" spans="1:10">
      <c r="A45" s="2"/>
      <c r="B45" s="16" t="s">
        <v>75</v>
      </c>
      <c r="C45" s="17" t="s">
        <v>65</v>
      </c>
      <c r="D45" s="15" t="s">
        <v>13</v>
      </c>
      <c r="E45" s="15">
        <v>178</v>
      </c>
      <c r="F45" s="23">
        <v>0.70850000000000002</v>
      </c>
      <c r="G45" s="23">
        <v>3.1200000000000002E-2</v>
      </c>
      <c r="H45" s="23">
        <f t="shared" si="13"/>
        <v>0.60222500000000001</v>
      </c>
      <c r="I45" s="23">
        <f t="shared" si="11"/>
        <v>1.341925</v>
      </c>
      <c r="J45" s="23">
        <f t="shared" si="12"/>
        <v>238.86265</v>
      </c>
    </row>
    <row r="46" spans="1:10">
      <c r="A46" s="2"/>
      <c r="B46" s="16" t="s">
        <v>76</v>
      </c>
      <c r="C46" s="17" t="s">
        <v>66</v>
      </c>
      <c r="D46" s="15" t="s">
        <v>13</v>
      </c>
      <c r="E46" s="15">
        <v>178</v>
      </c>
      <c r="F46" s="23">
        <v>0.6825</v>
      </c>
      <c r="G46" s="23">
        <v>3.1200000000000002E-2</v>
      </c>
      <c r="H46" s="23">
        <f t="shared" si="13"/>
        <v>0.580125</v>
      </c>
      <c r="I46" s="23">
        <f t="shared" si="11"/>
        <v>1.293825</v>
      </c>
      <c r="J46" s="23">
        <f t="shared" si="12"/>
        <v>230.30085</v>
      </c>
    </row>
    <row r="47" spans="1:10" ht="28.5">
      <c r="A47" s="2"/>
      <c r="B47" s="16" t="s">
        <v>77</v>
      </c>
      <c r="C47" s="17" t="s">
        <v>67</v>
      </c>
      <c r="D47" s="15" t="s">
        <v>26</v>
      </c>
      <c r="E47" s="15">
        <v>18</v>
      </c>
      <c r="F47" s="23">
        <v>188.17760000000001</v>
      </c>
      <c r="G47" s="23">
        <v>8.286719999999999</v>
      </c>
      <c r="H47" s="23">
        <f t="shared" si="13"/>
        <v>159.95096000000001</v>
      </c>
      <c r="I47" s="23">
        <f t="shared" si="11"/>
        <v>356.41528000000005</v>
      </c>
      <c r="J47" s="23">
        <f t="shared" si="12"/>
        <v>6415.4750400000012</v>
      </c>
    </row>
    <row r="48" spans="1:10" ht="28.5">
      <c r="A48" s="2"/>
      <c r="B48" s="16" t="s">
        <v>78</v>
      </c>
      <c r="C48" s="17" t="s">
        <v>68</v>
      </c>
      <c r="D48" s="15" t="s">
        <v>13</v>
      </c>
      <c r="E48" s="15">
        <v>25</v>
      </c>
      <c r="F48" s="23">
        <v>7.8479999999999999</v>
      </c>
      <c r="G48" s="23">
        <v>0.34560000000000002</v>
      </c>
      <c r="H48" s="23">
        <f t="shared" si="13"/>
        <v>6.6707999999999998</v>
      </c>
      <c r="I48" s="23">
        <f t="shared" si="11"/>
        <v>14.8644</v>
      </c>
      <c r="J48" s="23">
        <f t="shared" si="12"/>
        <v>371.61</v>
      </c>
    </row>
    <row r="49" spans="1:10">
      <c r="A49" s="2"/>
      <c r="B49" s="16" t="s">
        <v>79</v>
      </c>
      <c r="C49" s="17" t="s">
        <v>69</v>
      </c>
      <c r="D49" s="15" t="s">
        <v>13</v>
      </c>
      <c r="E49" s="15">
        <v>36</v>
      </c>
      <c r="F49" s="23">
        <v>1.5225</v>
      </c>
      <c r="G49" s="23">
        <v>6.9599999999999995E-2</v>
      </c>
      <c r="H49" s="23">
        <f t="shared" si="13"/>
        <v>1.294125</v>
      </c>
      <c r="I49" s="23">
        <f t="shared" si="11"/>
        <v>2.8862249999999996</v>
      </c>
      <c r="J49" s="23">
        <f t="shared" si="12"/>
        <v>103.90409999999999</v>
      </c>
    </row>
    <row r="50" spans="1:10">
      <c r="A50" s="2"/>
      <c r="B50" s="16" t="s">
        <v>80</v>
      </c>
      <c r="C50" s="17" t="s">
        <v>70</v>
      </c>
      <c r="D50" s="15" t="s">
        <v>13</v>
      </c>
      <c r="E50" s="15">
        <v>36</v>
      </c>
      <c r="F50" s="23">
        <v>1.5805</v>
      </c>
      <c r="G50" s="23">
        <v>6.9599999999999995E-2</v>
      </c>
      <c r="H50" s="23">
        <f t="shared" si="13"/>
        <v>1.3434249999999999</v>
      </c>
      <c r="I50" s="23">
        <f t="shared" si="11"/>
        <v>2.993525</v>
      </c>
      <c r="J50" s="23">
        <f t="shared" si="12"/>
        <v>107.76689999999999</v>
      </c>
    </row>
    <row r="51" spans="1:10" ht="28.5">
      <c r="A51" s="2"/>
      <c r="B51" s="16" t="s">
        <v>81</v>
      </c>
      <c r="C51" s="17" t="s">
        <v>71</v>
      </c>
      <c r="D51" s="15" t="s">
        <v>26</v>
      </c>
      <c r="E51" s="15">
        <v>9</v>
      </c>
      <c r="F51" s="23">
        <v>24.657</v>
      </c>
      <c r="G51" s="23">
        <v>1.1280000000000001</v>
      </c>
      <c r="H51" s="23">
        <f t="shared" si="13"/>
        <v>20.958449999999999</v>
      </c>
      <c r="I51" s="23">
        <f t="shared" si="11"/>
        <v>46.743449999999996</v>
      </c>
      <c r="J51" s="23">
        <f t="shared" si="12"/>
        <v>420.69104999999996</v>
      </c>
    </row>
    <row r="52" spans="1:10" ht="28.5">
      <c r="A52" s="2"/>
      <c r="B52" s="16" t="s">
        <v>82</v>
      </c>
      <c r="C52" s="17" t="s">
        <v>72</v>
      </c>
      <c r="D52" s="15" t="s">
        <v>13</v>
      </c>
      <c r="E52" s="15">
        <v>12</v>
      </c>
      <c r="F52" s="23">
        <v>5.45</v>
      </c>
      <c r="G52" s="23">
        <v>0.24</v>
      </c>
      <c r="H52" s="23">
        <f t="shared" si="13"/>
        <v>4.6325000000000003</v>
      </c>
      <c r="I52" s="23">
        <f t="shared" si="11"/>
        <v>10.322500000000002</v>
      </c>
      <c r="J52" s="23">
        <f t="shared" si="12"/>
        <v>123.87000000000002</v>
      </c>
    </row>
    <row r="53" spans="1:10">
      <c r="A53" s="2"/>
      <c r="B53" s="35"/>
      <c r="C53" s="36" t="s">
        <v>173</v>
      </c>
      <c r="D53" s="37"/>
      <c r="E53" s="37"/>
      <c r="F53" s="37"/>
      <c r="G53" s="37"/>
      <c r="H53" s="37"/>
      <c r="I53" s="37"/>
      <c r="J53" s="42">
        <f>SUM(J43:J52)</f>
        <v>8481.7608900000014</v>
      </c>
    </row>
    <row r="54" spans="1:10" s="33" customFormat="1">
      <c r="A54" s="2"/>
      <c r="B54" s="29">
        <v>5</v>
      </c>
      <c r="C54" s="30" t="s">
        <v>83</v>
      </c>
      <c r="D54" s="29"/>
      <c r="E54" s="29"/>
      <c r="F54" s="29"/>
      <c r="G54" s="29"/>
      <c r="H54" s="29"/>
      <c r="I54" s="29"/>
      <c r="J54" s="29"/>
    </row>
    <row r="55" spans="1:10" ht="71.25">
      <c r="A55" s="2"/>
      <c r="B55" s="16" t="s">
        <v>89</v>
      </c>
      <c r="C55" s="19" t="s">
        <v>84</v>
      </c>
      <c r="D55" s="15" t="s">
        <v>85</v>
      </c>
      <c r="E55" s="15">
        <v>700</v>
      </c>
      <c r="F55" s="23">
        <v>11.823</v>
      </c>
      <c r="G55" s="23">
        <v>0.54047999999999996</v>
      </c>
      <c r="H55" s="23">
        <f>F55*0.85</f>
        <v>10.04955</v>
      </c>
      <c r="I55" s="23">
        <f t="shared" ref="I55:I58" si="14">SUM(F55:H55)</f>
        <v>22.413029999999999</v>
      </c>
      <c r="J55" s="23">
        <f t="shared" ref="J55:J58" si="15">I55*E55</f>
        <v>15689.120999999999</v>
      </c>
    </row>
    <row r="56" spans="1:10" ht="71.25">
      <c r="A56" s="2"/>
      <c r="B56" s="16" t="s">
        <v>90</v>
      </c>
      <c r="C56" s="19" t="s">
        <v>86</v>
      </c>
      <c r="D56" s="15" t="s">
        <v>13</v>
      </c>
      <c r="E56" s="15">
        <v>30</v>
      </c>
      <c r="F56" s="23">
        <v>44.962499999999999</v>
      </c>
      <c r="G56" s="23">
        <v>1.98</v>
      </c>
      <c r="H56" s="23">
        <f t="shared" ref="H56:H58" si="16">F56*0.85</f>
        <v>38.218125000000001</v>
      </c>
      <c r="I56" s="23">
        <f t="shared" si="14"/>
        <v>85.160624999999996</v>
      </c>
      <c r="J56" s="23">
        <f t="shared" si="15"/>
        <v>2554.8187499999999</v>
      </c>
    </row>
    <row r="57" spans="1:10" ht="85.5">
      <c r="A57" s="2"/>
      <c r="B57" s="16" t="s">
        <v>91</v>
      </c>
      <c r="C57" s="19" t="s">
        <v>87</v>
      </c>
      <c r="D57" s="15" t="s">
        <v>85</v>
      </c>
      <c r="E57" s="15">
        <v>98</v>
      </c>
      <c r="F57" s="23">
        <v>29.19</v>
      </c>
      <c r="G57" s="23">
        <v>1.3344</v>
      </c>
      <c r="H57" s="23">
        <f t="shared" si="16"/>
        <v>24.811499999999999</v>
      </c>
      <c r="I57" s="23">
        <f t="shared" si="14"/>
        <v>55.335899999999995</v>
      </c>
      <c r="J57" s="23">
        <f t="shared" si="15"/>
        <v>5422.9181999999992</v>
      </c>
    </row>
    <row r="58" spans="1:10" ht="85.5">
      <c r="A58" s="2"/>
      <c r="B58" s="16" t="s">
        <v>92</v>
      </c>
      <c r="C58" s="19" t="s">
        <v>88</v>
      </c>
      <c r="D58" s="15" t="s">
        <v>13</v>
      </c>
      <c r="E58" s="15">
        <v>1</v>
      </c>
      <c r="F58" s="23">
        <v>462.15499999999997</v>
      </c>
      <c r="G58" s="23">
        <v>20.616</v>
      </c>
      <c r="H58" s="23">
        <f t="shared" si="16"/>
        <v>392.83174999999994</v>
      </c>
      <c r="I58" s="23">
        <f t="shared" si="14"/>
        <v>875.6027499999999</v>
      </c>
      <c r="J58" s="23">
        <f t="shared" si="15"/>
        <v>875.6027499999999</v>
      </c>
    </row>
    <row r="59" spans="1:10">
      <c r="A59" s="2"/>
      <c r="B59" s="35"/>
      <c r="C59" s="36" t="s">
        <v>173</v>
      </c>
      <c r="D59" s="37"/>
      <c r="E59" s="37"/>
      <c r="F59" s="37"/>
      <c r="G59" s="37"/>
      <c r="H59" s="37"/>
      <c r="I59" s="37"/>
      <c r="J59" s="42">
        <f>SUM(J55:J58)</f>
        <v>24542.460699999996</v>
      </c>
    </row>
    <row r="60" spans="1:10" s="33" customFormat="1">
      <c r="A60" s="2"/>
      <c r="B60" s="29">
        <v>6</v>
      </c>
      <c r="C60" s="30" t="s">
        <v>93</v>
      </c>
      <c r="D60" s="29"/>
      <c r="E60" s="29"/>
      <c r="F60" s="29"/>
      <c r="G60" s="29"/>
      <c r="H60" s="29"/>
      <c r="I60" s="29"/>
      <c r="J60" s="29"/>
    </row>
    <row r="61" spans="1:10" ht="42.75">
      <c r="A61" s="2"/>
      <c r="B61" s="16" t="s">
        <v>94</v>
      </c>
      <c r="C61" s="19" t="s">
        <v>97</v>
      </c>
      <c r="D61" s="15" t="s">
        <v>13</v>
      </c>
      <c r="E61" s="15">
        <v>10</v>
      </c>
      <c r="F61" s="23">
        <v>249.9</v>
      </c>
      <c r="G61" s="23">
        <v>11.423999999999999</v>
      </c>
      <c r="H61" s="23">
        <f>F61*0.85</f>
        <v>212.41499999999999</v>
      </c>
      <c r="I61" s="23">
        <f t="shared" ref="I61:I63" si="17">SUM(F61:H61)</f>
        <v>473.73900000000003</v>
      </c>
      <c r="J61" s="23">
        <f t="shared" ref="J61:J63" si="18">I61*E61</f>
        <v>4737.3900000000003</v>
      </c>
    </row>
    <row r="62" spans="1:10" ht="42.75">
      <c r="A62" s="2"/>
      <c r="B62" s="16" t="s">
        <v>95</v>
      </c>
      <c r="C62" s="19" t="s">
        <v>98</v>
      </c>
      <c r="D62" s="15" t="s">
        <v>13</v>
      </c>
      <c r="E62" s="15">
        <v>4</v>
      </c>
      <c r="F62" s="23">
        <v>821.31500000000005</v>
      </c>
      <c r="G62" s="23">
        <v>36.167999999999999</v>
      </c>
      <c r="H62" s="23">
        <f t="shared" ref="H62:H63" si="19">F62*0.85</f>
        <v>698.11775</v>
      </c>
      <c r="I62" s="23">
        <f t="shared" si="17"/>
        <v>1555.6007500000001</v>
      </c>
      <c r="J62" s="23">
        <f t="shared" si="18"/>
        <v>6222.4030000000002</v>
      </c>
    </row>
    <row r="63" spans="1:10" ht="42.75">
      <c r="A63" s="2"/>
      <c r="B63" s="16" t="s">
        <v>96</v>
      </c>
      <c r="C63" s="19" t="s">
        <v>99</v>
      </c>
      <c r="D63" s="15" t="s">
        <v>13</v>
      </c>
      <c r="E63" s="15">
        <v>6</v>
      </c>
      <c r="F63" s="23">
        <v>862.38</v>
      </c>
      <c r="G63" s="23">
        <v>36.167999999999999</v>
      </c>
      <c r="H63" s="23">
        <f t="shared" si="19"/>
        <v>733.02300000000002</v>
      </c>
      <c r="I63" s="23">
        <f t="shared" si="17"/>
        <v>1631.5709999999999</v>
      </c>
      <c r="J63" s="23">
        <f t="shared" si="18"/>
        <v>9789.4259999999995</v>
      </c>
    </row>
    <row r="64" spans="1:10">
      <c r="A64" s="2"/>
      <c r="B64" s="35"/>
      <c r="C64" s="36" t="s">
        <v>173</v>
      </c>
      <c r="D64" s="37"/>
      <c r="E64" s="37"/>
      <c r="F64" s="37"/>
      <c r="G64" s="37"/>
      <c r="H64" s="37"/>
      <c r="I64" s="37"/>
      <c r="J64" s="42">
        <f>SUM(J61:J63)</f>
        <v>20749.219000000001</v>
      </c>
    </row>
    <row r="65" spans="1:10" s="33" customFormat="1">
      <c r="A65" s="2"/>
      <c r="B65" s="29">
        <v>7</v>
      </c>
      <c r="C65" s="30" t="s">
        <v>100</v>
      </c>
      <c r="D65" s="29"/>
      <c r="E65" s="29"/>
      <c r="F65" s="29"/>
      <c r="G65" s="29"/>
      <c r="H65" s="29"/>
      <c r="I65" s="29"/>
      <c r="J65" s="29"/>
    </row>
    <row r="66" spans="1:10" ht="28.5">
      <c r="A66" s="2"/>
      <c r="B66" s="16" t="s">
        <v>103</v>
      </c>
      <c r="C66" s="17" t="s">
        <v>101</v>
      </c>
      <c r="D66" s="15" t="s">
        <v>13</v>
      </c>
      <c r="E66" s="15">
        <v>2</v>
      </c>
      <c r="F66" s="23">
        <v>65.400000000000006</v>
      </c>
      <c r="G66" s="23">
        <v>2.88</v>
      </c>
      <c r="H66" s="23">
        <f>F66*0.85</f>
        <v>55.59</v>
      </c>
      <c r="I66" s="23">
        <f t="shared" ref="I66:I68" si="20">SUM(F66:H66)</f>
        <v>123.87</v>
      </c>
      <c r="J66" s="23">
        <f t="shared" ref="J66:J68" si="21">I66*E66</f>
        <v>247.74</v>
      </c>
    </row>
    <row r="67" spans="1:10" ht="28.5">
      <c r="A67" s="2"/>
      <c r="B67" s="16" t="s">
        <v>104</v>
      </c>
      <c r="C67" s="17" t="s">
        <v>50</v>
      </c>
      <c r="D67" s="15" t="s">
        <v>13</v>
      </c>
      <c r="E67" s="15">
        <v>2</v>
      </c>
      <c r="F67" s="23">
        <v>63</v>
      </c>
      <c r="G67" s="23">
        <v>2.88</v>
      </c>
      <c r="H67" s="23">
        <f t="shared" ref="H67:H68" si="22">F67*0.85</f>
        <v>53.55</v>
      </c>
      <c r="I67" s="23">
        <f t="shared" si="20"/>
        <v>119.42999999999999</v>
      </c>
      <c r="J67" s="23">
        <f t="shared" si="21"/>
        <v>238.85999999999999</v>
      </c>
    </row>
    <row r="68" spans="1:10" ht="28.5">
      <c r="A68" s="2"/>
      <c r="B68" s="16" t="s">
        <v>105</v>
      </c>
      <c r="C68" s="17" t="s">
        <v>102</v>
      </c>
      <c r="D68" s="15" t="s">
        <v>13</v>
      </c>
      <c r="E68" s="15">
        <v>2</v>
      </c>
      <c r="F68" s="23">
        <v>2.7250000000000001</v>
      </c>
      <c r="G68" s="23">
        <v>0.12</v>
      </c>
      <c r="H68" s="23">
        <f t="shared" si="22"/>
        <v>2.3162500000000001</v>
      </c>
      <c r="I68" s="23">
        <f t="shared" si="20"/>
        <v>5.1612500000000008</v>
      </c>
      <c r="J68" s="23">
        <f t="shared" si="21"/>
        <v>10.322500000000002</v>
      </c>
    </row>
    <row r="69" spans="1:10">
      <c r="A69" s="2"/>
      <c r="B69" s="35"/>
      <c r="C69" s="36" t="s">
        <v>173</v>
      </c>
      <c r="D69" s="37"/>
      <c r="E69" s="37"/>
      <c r="F69" s="37"/>
      <c r="G69" s="37"/>
      <c r="H69" s="37"/>
      <c r="I69" s="37"/>
      <c r="J69" s="42">
        <f>SUM(J66:J68)</f>
        <v>496.92250000000001</v>
      </c>
    </row>
    <row r="70" spans="1:10" s="33" customFormat="1">
      <c r="A70" s="2"/>
      <c r="B70" s="29">
        <v>8</v>
      </c>
      <c r="C70" s="30" t="s">
        <v>125</v>
      </c>
      <c r="D70" s="29"/>
      <c r="E70" s="29"/>
      <c r="F70" s="29"/>
      <c r="G70" s="29"/>
      <c r="H70" s="29"/>
      <c r="I70" s="29"/>
      <c r="J70" s="29"/>
    </row>
    <row r="71" spans="1:10" ht="28.5">
      <c r="A71" s="2"/>
      <c r="B71" s="16" t="s">
        <v>115</v>
      </c>
      <c r="C71" s="19" t="s">
        <v>126</v>
      </c>
      <c r="D71" s="15" t="s">
        <v>13</v>
      </c>
      <c r="E71" s="15">
        <v>3</v>
      </c>
      <c r="F71" s="23">
        <v>88.882499999999993</v>
      </c>
      <c r="G71" s="23">
        <v>4.0632000000000001</v>
      </c>
      <c r="H71" s="23">
        <f>F71*0.85</f>
        <v>75.550124999999994</v>
      </c>
      <c r="I71" s="23">
        <f t="shared" ref="I71:I80" si="23">SUM(F71:H71)</f>
        <v>168.49582499999997</v>
      </c>
      <c r="J71" s="23">
        <f t="shared" ref="J71:J80" si="24">I71*E71</f>
        <v>505.4874749999999</v>
      </c>
    </row>
    <row r="72" spans="1:10" ht="28.5">
      <c r="A72" s="2"/>
      <c r="B72" s="16" t="s">
        <v>116</v>
      </c>
      <c r="C72" s="19" t="s">
        <v>127</v>
      </c>
      <c r="D72" s="15" t="s">
        <v>13</v>
      </c>
      <c r="E72" s="15">
        <v>3</v>
      </c>
      <c r="F72" s="23">
        <v>281.22000000000003</v>
      </c>
      <c r="G72" s="23">
        <v>12.384</v>
      </c>
      <c r="H72" s="23">
        <f t="shared" ref="H72:H80" si="25">F72*0.85</f>
        <v>239.03700000000001</v>
      </c>
      <c r="I72" s="23">
        <f t="shared" si="23"/>
        <v>532.64100000000008</v>
      </c>
      <c r="J72" s="23">
        <f t="shared" si="24"/>
        <v>1597.9230000000002</v>
      </c>
    </row>
    <row r="73" spans="1:10">
      <c r="A73" s="2"/>
      <c r="B73" s="16" t="s">
        <v>117</v>
      </c>
      <c r="C73" s="19" t="s">
        <v>128</v>
      </c>
      <c r="D73" s="15" t="s">
        <v>13</v>
      </c>
      <c r="E73" s="15">
        <v>6</v>
      </c>
      <c r="F73" s="23">
        <v>499.8</v>
      </c>
      <c r="G73" s="23">
        <v>22.847999999999999</v>
      </c>
      <c r="H73" s="23">
        <f t="shared" si="25"/>
        <v>424.83</v>
      </c>
      <c r="I73" s="23">
        <f t="shared" si="23"/>
        <v>947.47800000000007</v>
      </c>
      <c r="J73" s="23">
        <f t="shared" si="24"/>
        <v>5684.8680000000004</v>
      </c>
    </row>
    <row r="74" spans="1:10" ht="28.5">
      <c r="A74" s="2"/>
      <c r="B74" s="16" t="s">
        <v>118</v>
      </c>
      <c r="C74" s="19" t="s">
        <v>129</v>
      </c>
      <c r="D74" s="15" t="s">
        <v>13</v>
      </c>
      <c r="E74" s="15">
        <v>3</v>
      </c>
      <c r="F74" s="23">
        <v>530.92999999999995</v>
      </c>
      <c r="G74" s="23">
        <v>24.2712</v>
      </c>
      <c r="H74" s="23">
        <f t="shared" si="25"/>
        <v>451.29049999999995</v>
      </c>
      <c r="I74" s="23">
        <f t="shared" si="23"/>
        <v>1006.4916999999999</v>
      </c>
      <c r="J74" s="23">
        <f t="shared" si="24"/>
        <v>3019.4750999999997</v>
      </c>
    </row>
    <row r="75" spans="1:10" ht="28.5">
      <c r="A75" s="2"/>
      <c r="B75" s="16" t="s">
        <v>119</v>
      </c>
      <c r="C75" s="19" t="s">
        <v>130</v>
      </c>
      <c r="D75" s="15" t="s">
        <v>13</v>
      </c>
      <c r="E75" s="15">
        <v>3</v>
      </c>
      <c r="F75" s="23">
        <v>3125.03</v>
      </c>
      <c r="G75" s="23">
        <v>137.61600000000001</v>
      </c>
      <c r="H75" s="23">
        <f t="shared" si="25"/>
        <v>2656.2755000000002</v>
      </c>
      <c r="I75" s="23">
        <f t="shared" si="23"/>
        <v>5918.9215000000004</v>
      </c>
      <c r="J75" s="23">
        <f t="shared" si="24"/>
        <v>17756.764500000001</v>
      </c>
    </row>
    <row r="76" spans="1:10" ht="28.5">
      <c r="A76" s="2"/>
      <c r="B76" s="16" t="s">
        <v>120</v>
      </c>
      <c r="C76" s="19" t="s">
        <v>131</v>
      </c>
      <c r="D76" s="15" t="s">
        <v>13</v>
      </c>
      <c r="E76" s="15">
        <v>3</v>
      </c>
      <c r="F76" s="23">
        <v>2937.55</v>
      </c>
      <c r="G76" s="23">
        <v>129.36000000000001</v>
      </c>
      <c r="H76" s="23">
        <f t="shared" si="25"/>
        <v>2496.9175</v>
      </c>
      <c r="I76" s="23">
        <f t="shared" si="23"/>
        <v>5563.8275000000003</v>
      </c>
      <c r="J76" s="23">
        <f t="shared" si="24"/>
        <v>16691.482500000002</v>
      </c>
    </row>
    <row r="77" spans="1:10" ht="42.75">
      <c r="A77" s="2"/>
      <c r="B77" s="16" t="s">
        <v>121</v>
      </c>
      <c r="C77" s="19" t="s">
        <v>132</v>
      </c>
      <c r="D77" s="15" t="s">
        <v>13</v>
      </c>
      <c r="E77" s="15">
        <v>3</v>
      </c>
      <c r="F77" s="23">
        <v>11918.025</v>
      </c>
      <c r="G77" s="23">
        <v>544.79999999999995</v>
      </c>
      <c r="H77" s="23">
        <f t="shared" si="25"/>
        <v>10130.321249999999</v>
      </c>
      <c r="I77" s="23">
        <f t="shared" si="23"/>
        <v>22593.146249999998</v>
      </c>
      <c r="J77" s="23">
        <f t="shared" si="24"/>
        <v>67779.438750000001</v>
      </c>
    </row>
    <row r="78" spans="1:10">
      <c r="A78" s="2"/>
      <c r="B78" s="16" t="s">
        <v>122</v>
      </c>
      <c r="C78" s="19" t="s">
        <v>133</v>
      </c>
      <c r="D78" s="15" t="s">
        <v>13</v>
      </c>
      <c r="E78" s="15">
        <v>3</v>
      </c>
      <c r="F78" s="23">
        <v>155.87</v>
      </c>
      <c r="G78" s="23">
        <v>6.8639999999999999</v>
      </c>
      <c r="H78" s="23">
        <f t="shared" si="25"/>
        <v>132.48949999999999</v>
      </c>
      <c r="I78" s="23">
        <f t="shared" si="23"/>
        <v>295.2235</v>
      </c>
      <c r="J78" s="23">
        <f t="shared" si="24"/>
        <v>885.67049999999995</v>
      </c>
    </row>
    <row r="79" spans="1:10">
      <c r="A79" s="2"/>
      <c r="B79" s="16" t="s">
        <v>123</v>
      </c>
      <c r="C79" s="19" t="s">
        <v>134</v>
      </c>
      <c r="D79" s="15" t="s">
        <v>13</v>
      </c>
      <c r="E79" s="15">
        <v>1</v>
      </c>
      <c r="F79" s="23">
        <v>13400.1</v>
      </c>
      <c r="G79" s="23">
        <v>612.57600000000002</v>
      </c>
      <c r="H79" s="23">
        <f t="shared" si="25"/>
        <v>11390.084999999999</v>
      </c>
      <c r="I79" s="23">
        <f t="shared" si="23"/>
        <v>25402.760999999999</v>
      </c>
      <c r="J79" s="23">
        <f t="shared" si="24"/>
        <v>25402.760999999999</v>
      </c>
    </row>
    <row r="80" spans="1:10" ht="28.5">
      <c r="A80" s="2"/>
      <c r="B80" s="16" t="s">
        <v>124</v>
      </c>
      <c r="C80" s="19" t="s">
        <v>135</v>
      </c>
      <c r="D80" s="15" t="s">
        <v>13</v>
      </c>
      <c r="E80" s="15">
        <v>3</v>
      </c>
      <c r="F80" s="23">
        <v>300.83999999999997</v>
      </c>
      <c r="G80" s="23">
        <v>13.248000000000001</v>
      </c>
      <c r="H80" s="23">
        <f t="shared" si="25"/>
        <v>255.71399999999997</v>
      </c>
      <c r="I80" s="23">
        <f t="shared" si="23"/>
        <v>569.80199999999991</v>
      </c>
      <c r="J80" s="23">
        <f t="shared" si="24"/>
        <v>1709.4059999999997</v>
      </c>
    </row>
    <row r="81" spans="1:10">
      <c r="A81" s="2"/>
      <c r="B81" s="35"/>
      <c r="C81" s="36" t="s">
        <v>173</v>
      </c>
      <c r="D81" s="37"/>
      <c r="E81" s="37"/>
      <c r="F81" s="37"/>
      <c r="G81" s="37"/>
      <c r="H81" s="37"/>
      <c r="I81" s="37"/>
      <c r="J81" s="42">
        <f>SUM(J71:J80)</f>
        <v>141033.27682499998</v>
      </c>
    </row>
    <row r="82" spans="1:10" s="33" customFormat="1">
      <c r="A82" s="2"/>
      <c r="B82" s="29">
        <v>9</v>
      </c>
      <c r="C82" s="30" t="s">
        <v>106</v>
      </c>
      <c r="D82" s="29"/>
      <c r="E82" s="29"/>
      <c r="F82" s="29"/>
      <c r="G82" s="29"/>
      <c r="H82" s="29"/>
      <c r="I82" s="29"/>
      <c r="J82" s="29"/>
    </row>
    <row r="83" spans="1:10" ht="71.25">
      <c r="A83" s="2"/>
      <c r="B83" s="16" t="s">
        <v>136</v>
      </c>
      <c r="C83" s="19" t="s">
        <v>107</v>
      </c>
      <c r="D83" s="15" t="s">
        <v>26</v>
      </c>
      <c r="E83" s="15">
        <v>51</v>
      </c>
      <c r="F83" s="23">
        <v>17.440000000000001</v>
      </c>
      <c r="G83" s="23">
        <v>0.80159999999999998</v>
      </c>
      <c r="H83" s="23">
        <f>F83*0.85</f>
        <v>14.824</v>
      </c>
      <c r="I83" s="23">
        <f t="shared" ref="I83:I92" si="26">SUM(F83:H83)</f>
        <v>33.065600000000003</v>
      </c>
      <c r="J83" s="23">
        <f t="shared" ref="J83:J92" si="27">I83*E83</f>
        <v>1686.3456000000001</v>
      </c>
    </row>
    <row r="84" spans="1:10" ht="42.75">
      <c r="A84" s="2"/>
      <c r="B84" s="16" t="s">
        <v>137</v>
      </c>
      <c r="C84" s="17" t="s">
        <v>108</v>
      </c>
      <c r="D84" s="15" t="s">
        <v>13</v>
      </c>
      <c r="E84" s="15">
        <v>1</v>
      </c>
      <c r="F84" s="23">
        <v>919.38</v>
      </c>
      <c r="G84" s="23">
        <v>42.028800000000004</v>
      </c>
      <c r="H84" s="23">
        <f t="shared" ref="H84:H92" si="28">F84*0.85</f>
        <v>781.47299999999996</v>
      </c>
      <c r="I84" s="23">
        <f t="shared" si="26"/>
        <v>1742.8818000000001</v>
      </c>
      <c r="J84" s="23">
        <f t="shared" si="27"/>
        <v>1742.8818000000001</v>
      </c>
    </row>
    <row r="85" spans="1:10" ht="28.5">
      <c r="A85" s="2"/>
      <c r="B85" s="16" t="s">
        <v>138</v>
      </c>
      <c r="C85" s="17" t="s">
        <v>109</v>
      </c>
      <c r="D85" s="15" t="s">
        <v>13</v>
      </c>
      <c r="E85" s="15">
        <v>7</v>
      </c>
      <c r="F85" s="23">
        <v>647.46</v>
      </c>
      <c r="G85" s="23">
        <v>28.512</v>
      </c>
      <c r="H85" s="23">
        <f t="shared" si="28"/>
        <v>550.34100000000001</v>
      </c>
      <c r="I85" s="23">
        <f t="shared" si="26"/>
        <v>1226.3130000000001</v>
      </c>
      <c r="J85" s="23">
        <f t="shared" si="27"/>
        <v>8584.1910000000007</v>
      </c>
    </row>
    <row r="86" spans="1:10" ht="42.75">
      <c r="A86" s="2"/>
      <c r="B86" s="16" t="s">
        <v>139</v>
      </c>
      <c r="C86" s="17" t="s">
        <v>110</v>
      </c>
      <c r="D86" s="15" t="s">
        <v>13</v>
      </c>
      <c r="E86" s="15">
        <v>1</v>
      </c>
      <c r="F86" s="23">
        <v>1223.25</v>
      </c>
      <c r="G86" s="23">
        <v>55.92</v>
      </c>
      <c r="H86" s="23">
        <f t="shared" si="28"/>
        <v>1039.7625</v>
      </c>
      <c r="I86" s="23">
        <f t="shared" si="26"/>
        <v>2318.9324999999999</v>
      </c>
      <c r="J86" s="23">
        <f t="shared" si="27"/>
        <v>2318.9324999999999</v>
      </c>
    </row>
    <row r="87" spans="1:10" ht="42.75">
      <c r="A87" s="2"/>
      <c r="B87" s="16" t="s">
        <v>140</v>
      </c>
      <c r="C87" s="17" t="s">
        <v>111</v>
      </c>
      <c r="D87" s="15" t="s">
        <v>13</v>
      </c>
      <c r="E87" s="15">
        <v>1</v>
      </c>
      <c r="F87" s="23">
        <v>50085.5</v>
      </c>
      <c r="G87" s="23">
        <v>2205.6</v>
      </c>
      <c r="H87" s="23">
        <f t="shared" si="28"/>
        <v>42572.674999999996</v>
      </c>
      <c r="I87" s="23">
        <f t="shared" si="26"/>
        <v>94863.774999999994</v>
      </c>
      <c r="J87" s="23">
        <f t="shared" si="27"/>
        <v>94863.774999999994</v>
      </c>
    </row>
    <row r="88" spans="1:10" ht="57">
      <c r="A88" s="2"/>
      <c r="B88" s="16" t="s">
        <v>141</v>
      </c>
      <c r="C88" s="17" t="s">
        <v>112</v>
      </c>
      <c r="D88" s="15" t="s">
        <v>13</v>
      </c>
      <c r="E88" s="15">
        <v>1</v>
      </c>
      <c r="F88" s="23">
        <v>17046.75</v>
      </c>
      <c r="G88" s="23">
        <v>779.28</v>
      </c>
      <c r="H88" s="23">
        <f t="shared" si="28"/>
        <v>14489.737499999999</v>
      </c>
      <c r="I88" s="23">
        <f t="shared" si="26"/>
        <v>32315.767499999998</v>
      </c>
      <c r="J88" s="23">
        <f t="shared" si="27"/>
        <v>32315.767499999998</v>
      </c>
    </row>
    <row r="89" spans="1:10">
      <c r="A89" s="2"/>
      <c r="B89" s="16" t="s">
        <v>142</v>
      </c>
      <c r="C89" s="17" t="s">
        <v>113</v>
      </c>
      <c r="D89" s="15" t="s">
        <v>13</v>
      </c>
      <c r="E89" s="15">
        <v>27</v>
      </c>
      <c r="F89" s="23">
        <v>5.45</v>
      </c>
      <c r="G89" s="23">
        <v>0.24</v>
      </c>
      <c r="H89" s="23">
        <f t="shared" si="28"/>
        <v>4.6325000000000003</v>
      </c>
      <c r="I89" s="23">
        <f t="shared" si="26"/>
        <v>10.322500000000002</v>
      </c>
      <c r="J89" s="23">
        <f t="shared" si="27"/>
        <v>278.70750000000004</v>
      </c>
    </row>
    <row r="90" spans="1:10">
      <c r="A90" s="2"/>
      <c r="B90" s="16" t="s">
        <v>143</v>
      </c>
      <c r="C90" s="17" t="s">
        <v>65</v>
      </c>
      <c r="D90" s="15" t="s">
        <v>13</v>
      </c>
      <c r="E90" s="15">
        <v>27</v>
      </c>
      <c r="F90" s="23">
        <v>1.05</v>
      </c>
      <c r="G90" s="23">
        <v>4.8000000000000001E-2</v>
      </c>
      <c r="H90" s="23">
        <f t="shared" si="28"/>
        <v>0.89249999999999996</v>
      </c>
      <c r="I90" s="23">
        <f t="shared" si="26"/>
        <v>1.9904999999999999</v>
      </c>
      <c r="J90" s="23">
        <f t="shared" si="27"/>
        <v>53.743499999999997</v>
      </c>
    </row>
    <row r="91" spans="1:10">
      <c r="A91" s="2"/>
      <c r="B91" s="16" t="s">
        <v>144</v>
      </c>
      <c r="C91" s="17" t="s">
        <v>66</v>
      </c>
      <c r="D91" s="15" t="s">
        <v>13</v>
      </c>
      <c r="E91" s="15">
        <v>27</v>
      </c>
      <c r="F91" s="23">
        <v>1.0900000000000001</v>
      </c>
      <c r="G91" s="23">
        <v>4.8000000000000001E-2</v>
      </c>
      <c r="H91" s="23">
        <f t="shared" si="28"/>
        <v>0.92649999999999999</v>
      </c>
      <c r="I91" s="23">
        <f t="shared" si="26"/>
        <v>2.0645000000000002</v>
      </c>
      <c r="J91" s="23">
        <f t="shared" si="27"/>
        <v>55.741500000000009</v>
      </c>
    </row>
    <row r="92" spans="1:10" ht="28.5">
      <c r="A92" s="2"/>
      <c r="B92" s="16" t="s">
        <v>145</v>
      </c>
      <c r="C92" s="17" t="s">
        <v>114</v>
      </c>
      <c r="D92" s="15" t="s">
        <v>13</v>
      </c>
      <c r="E92" s="15">
        <v>27</v>
      </c>
      <c r="F92" s="23">
        <v>5.25</v>
      </c>
      <c r="G92" s="23">
        <v>0.24</v>
      </c>
      <c r="H92" s="23">
        <f t="shared" si="28"/>
        <v>4.4624999999999995</v>
      </c>
      <c r="I92" s="23">
        <f t="shared" si="26"/>
        <v>9.9525000000000006</v>
      </c>
      <c r="J92" s="23">
        <f t="shared" si="27"/>
        <v>268.71750000000003</v>
      </c>
    </row>
    <row r="93" spans="1:10" ht="25.5">
      <c r="A93" s="2"/>
      <c r="B93" s="16" t="s">
        <v>193</v>
      </c>
      <c r="C93" s="24" t="s">
        <v>191</v>
      </c>
      <c r="D93" s="15" t="s">
        <v>13</v>
      </c>
      <c r="E93" s="15">
        <v>1</v>
      </c>
      <c r="F93" s="23">
        <v>764.09</v>
      </c>
      <c r="G93" s="23">
        <v>35.063000000000002</v>
      </c>
      <c r="H93" s="23">
        <v>596.07100000000003</v>
      </c>
      <c r="I93" s="23">
        <f t="shared" ref="I93:I94" si="29">SUM(F93:H93)</f>
        <v>1395.2240000000002</v>
      </c>
      <c r="J93" s="23">
        <f t="shared" ref="J93:J94" si="30">I93*E93</f>
        <v>1395.2240000000002</v>
      </c>
    </row>
    <row r="94" spans="1:10" ht="25.5">
      <c r="A94" s="2"/>
      <c r="B94" s="16" t="s">
        <v>194</v>
      </c>
      <c r="C94" s="24" t="s">
        <v>192</v>
      </c>
      <c r="D94" s="15" t="s">
        <v>13</v>
      </c>
      <c r="E94" s="15">
        <v>1</v>
      </c>
      <c r="F94" s="23">
        <v>343.875</v>
      </c>
      <c r="G94" s="23">
        <v>16.375</v>
      </c>
      <c r="H94" s="23">
        <v>278.375</v>
      </c>
      <c r="I94" s="23">
        <f t="shared" si="29"/>
        <v>638.625</v>
      </c>
      <c r="J94" s="23">
        <f t="shared" si="30"/>
        <v>638.625</v>
      </c>
    </row>
    <row r="95" spans="1:10">
      <c r="A95" s="2"/>
      <c r="B95" s="35"/>
      <c r="C95" s="36" t="s">
        <v>173</v>
      </c>
      <c r="D95" s="37"/>
      <c r="E95" s="37"/>
      <c r="F95" s="37"/>
      <c r="G95" s="37"/>
      <c r="H95" s="37"/>
      <c r="I95" s="37"/>
      <c r="J95" s="42">
        <f>SUM(J83:J94)</f>
        <v>144202.65239999999</v>
      </c>
    </row>
    <row r="96" spans="1:10" s="33" customFormat="1">
      <c r="A96" s="2"/>
      <c r="B96" s="29">
        <v>10</v>
      </c>
      <c r="C96" s="30" t="s">
        <v>146</v>
      </c>
      <c r="D96" s="29"/>
      <c r="E96" s="29"/>
      <c r="F96" s="29"/>
      <c r="G96" s="29"/>
      <c r="H96" s="29"/>
      <c r="I96" s="29"/>
      <c r="J96" s="29"/>
    </row>
    <row r="97" spans="1:10">
      <c r="A97" s="2"/>
      <c r="B97" s="16" t="s">
        <v>150</v>
      </c>
      <c r="C97" s="19" t="s">
        <v>147</v>
      </c>
      <c r="D97" s="15" t="s">
        <v>148</v>
      </c>
      <c r="E97" s="15">
        <v>14</v>
      </c>
      <c r="F97" s="23"/>
      <c r="G97" s="23"/>
      <c r="H97" s="23">
        <v>45</v>
      </c>
      <c r="I97" s="23">
        <f t="shared" ref="I97:I98" si="31">SUM(F97:H97)</f>
        <v>45</v>
      </c>
      <c r="J97" s="23">
        <f t="shared" ref="J97:J98" si="32">I97*E97</f>
        <v>630</v>
      </c>
    </row>
    <row r="98" spans="1:10" ht="42.75">
      <c r="A98" s="2"/>
      <c r="B98" s="16" t="s">
        <v>151</v>
      </c>
      <c r="C98" s="19" t="s">
        <v>149</v>
      </c>
      <c r="D98" s="15" t="s">
        <v>148</v>
      </c>
      <c r="E98" s="15">
        <v>1</v>
      </c>
      <c r="F98" s="23">
        <v>0</v>
      </c>
      <c r="G98" s="23"/>
      <c r="H98" s="23">
        <f t="shared" ref="H98" si="33">F98*0.085</f>
        <v>0</v>
      </c>
      <c r="I98" s="23">
        <f t="shared" si="31"/>
        <v>0</v>
      </c>
      <c r="J98" s="23">
        <f t="shared" si="32"/>
        <v>0</v>
      </c>
    </row>
    <row r="99" spans="1:10">
      <c r="A99" s="2"/>
      <c r="B99" s="35"/>
      <c r="C99" s="36" t="s">
        <v>173</v>
      </c>
      <c r="D99" s="37"/>
      <c r="E99" s="37"/>
      <c r="F99" s="38"/>
      <c r="G99" s="38"/>
      <c r="H99" s="38"/>
      <c r="I99" s="39"/>
      <c r="J99" s="41">
        <f>SUM(J97:J98)</f>
        <v>630</v>
      </c>
    </row>
    <row r="100" spans="1:10">
      <c r="A100" s="2"/>
      <c r="B100" s="1"/>
      <c r="C100" s="3"/>
      <c r="D100" s="4"/>
      <c r="E100" s="5"/>
      <c r="F100" s="8"/>
      <c r="G100" s="8"/>
      <c r="H100" s="8"/>
      <c r="I100" s="6"/>
      <c r="J100" s="34">
        <f>SUM(J9:J99)/2</f>
        <v>428581.01899499993</v>
      </c>
    </row>
    <row r="101" spans="1:10">
      <c r="A101" s="2"/>
      <c r="B101" s="1"/>
      <c r="C101" s="3"/>
      <c r="D101" s="1"/>
      <c r="E101" s="9"/>
      <c r="F101" s="10"/>
      <c r="G101" s="10"/>
      <c r="H101" s="12"/>
      <c r="I101" s="3"/>
      <c r="J101" s="3"/>
    </row>
    <row r="102" spans="1:10">
      <c r="A102" s="2"/>
      <c r="C102" s="3"/>
      <c r="D102" s="1"/>
      <c r="E102" s="9"/>
      <c r="F102" s="10"/>
      <c r="G102" s="10"/>
      <c r="H102" s="11"/>
      <c r="I102" s="3"/>
      <c r="J102" s="3"/>
    </row>
    <row r="103" spans="1:10">
      <c r="A103" s="2"/>
      <c r="B103" s="1"/>
      <c r="C103" s="3"/>
      <c r="D103" s="1"/>
      <c r="E103" s="9"/>
      <c r="F103" s="10"/>
      <c r="G103" s="10"/>
      <c r="H103" s="11"/>
      <c r="I103" s="3"/>
      <c r="J103" s="3"/>
    </row>
    <row r="104" spans="1:10">
      <c r="A104" s="2"/>
      <c r="B104" s="1"/>
      <c r="C104" s="3"/>
      <c r="D104" s="1"/>
      <c r="E104" s="9"/>
      <c r="F104" s="10"/>
      <c r="G104" s="10"/>
      <c r="H104" s="11"/>
      <c r="I104" s="3"/>
      <c r="J104" s="3"/>
    </row>
    <row r="105" spans="1:10">
      <c r="A105" s="2"/>
      <c r="B105" s="1"/>
      <c r="C105" s="3"/>
      <c r="D105" s="1"/>
      <c r="E105" s="9"/>
      <c r="F105" s="10"/>
      <c r="G105" s="10"/>
      <c r="H105" s="11"/>
      <c r="I105" s="3"/>
      <c r="J105" s="3"/>
    </row>
    <row r="106" spans="1:10">
      <c r="A106" s="2"/>
      <c r="B106" s="1"/>
      <c r="C106" s="3"/>
      <c r="D106" s="1"/>
      <c r="E106" s="9"/>
      <c r="F106" s="10"/>
      <c r="G106" s="10"/>
      <c r="H106" s="11"/>
      <c r="I106" s="3"/>
      <c r="J106" s="3"/>
    </row>
    <row r="107" spans="1:10">
      <c r="A107" s="2"/>
      <c r="B107" s="1"/>
      <c r="C107" s="3"/>
      <c r="D107" s="1"/>
      <c r="E107" s="9"/>
      <c r="F107" s="10"/>
      <c r="G107" s="10"/>
      <c r="H107" s="11"/>
      <c r="I107" s="3"/>
      <c r="J107" s="3"/>
    </row>
    <row r="108" spans="1:10">
      <c r="A108" s="2"/>
      <c r="B108" s="1"/>
      <c r="C108" s="3"/>
      <c r="D108" s="1"/>
      <c r="E108" s="9"/>
      <c r="F108" s="10"/>
      <c r="G108" s="10"/>
      <c r="H108" s="11"/>
      <c r="I108" s="3"/>
      <c r="J108" s="3"/>
    </row>
    <row r="109" spans="1:10">
      <c r="A109" s="2"/>
      <c r="B109" s="1"/>
      <c r="C109" s="3"/>
      <c r="D109" s="1"/>
      <c r="E109" s="9"/>
      <c r="F109" s="10"/>
      <c r="G109" s="10"/>
      <c r="H109" s="11"/>
      <c r="I109" s="3"/>
      <c r="J109" s="3"/>
    </row>
    <row r="110" spans="1:10">
      <c r="A110" s="2"/>
      <c r="B110" s="1"/>
      <c r="C110" s="3"/>
      <c r="D110" s="1"/>
      <c r="E110" s="9"/>
      <c r="F110" s="10"/>
      <c r="G110" s="10"/>
      <c r="H110" s="11"/>
      <c r="I110" s="3"/>
      <c r="J110" s="3"/>
    </row>
    <row r="111" spans="1:10">
      <c r="A111" s="2"/>
      <c r="B111" s="1"/>
      <c r="C111" s="3"/>
      <c r="D111" s="1"/>
      <c r="E111" s="9"/>
      <c r="F111" s="10"/>
      <c r="G111" s="10"/>
      <c r="H111" s="11"/>
      <c r="I111" s="3"/>
      <c r="J111" s="3"/>
    </row>
    <row r="112" spans="1:10">
      <c r="A112" s="2"/>
      <c r="B112" s="1"/>
      <c r="C112" s="3"/>
      <c r="D112" s="1"/>
      <c r="E112" s="9"/>
      <c r="F112" s="10"/>
      <c r="G112" s="10"/>
      <c r="H112" s="11"/>
      <c r="I112" s="3"/>
      <c r="J112" s="3"/>
    </row>
    <row r="113" spans="1:10">
      <c r="A113" s="2"/>
      <c r="B113" s="1"/>
      <c r="C113" s="3"/>
      <c r="D113" s="1"/>
      <c r="E113" s="9"/>
      <c r="F113" s="10"/>
      <c r="G113" s="10"/>
      <c r="H113" s="11"/>
      <c r="I113" s="3"/>
      <c r="J113" s="3"/>
    </row>
    <row r="114" spans="1:10">
      <c r="A114" s="2"/>
      <c r="B114" s="1"/>
      <c r="C114" s="3"/>
      <c r="D114" s="1"/>
      <c r="E114" s="9"/>
      <c r="F114" s="10"/>
      <c r="G114" s="10"/>
      <c r="H114" s="11"/>
      <c r="I114" s="3"/>
      <c r="J114" s="3"/>
    </row>
    <row r="115" spans="1:10">
      <c r="A115" s="2"/>
      <c r="B115" s="1"/>
      <c r="C115" s="3"/>
      <c r="D115" s="1"/>
      <c r="E115" s="9"/>
      <c r="F115" s="10"/>
      <c r="G115" s="10"/>
      <c r="H115" s="11"/>
      <c r="I115" s="3"/>
      <c r="J115" s="3"/>
    </row>
    <row r="116" spans="1:10">
      <c r="A116" s="2"/>
      <c r="B116" s="1"/>
      <c r="C116" s="3"/>
      <c r="D116" s="1"/>
      <c r="E116" s="9"/>
      <c r="F116" s="10"/>
      <c r="G116" s="10"/>
      <c r="H116" s="11"/>
      <c r="I116" s="3"/>
      <c r="J116" s="3"/>
    </row>
    <row r="117" spans="1:10">
      <c r="A117" s="2"/>
      <c r="B117" s="1"/>
      <c r="C117" s="3"/>
      <c r="D117" s="1"/>
      <c r="E117" s="9"/>
      <c r="F117" s="10"/>
      <c r="G117" s="10"/>
      <c r="H117" s="11"/>
      <c r="I117" s="3"/>
      <c r="J117" s="3"/>
    </row>
    <row r="118" spans="1:10">
      <c r="A118" s="2"/>
      <c r="B118" s="1"/>
      <c r="C118" s="3"/>
      <c r="D118" s="1"/>
      <c r="E118" s="9"/>
      <c r="F118" s="10"/>
      <c r="G118" s="10"/>
      <c r="H118" s="11"/>
      <c r="I118" s="3"/>
      <c r="J118" s="3"/>
    </row>
    <row r="119" spans="1:10">
      <c r="A119" s="2"/>
      <c r="B119" s="1"/>
      <c r="C119" s="3"/>
      <c r="D119" s="1"/>
      <c r="E119" s="9"/>
      <c r="F119" s="10"/>
      <c r="G119" s="10"/>
      <c r="H119" s="11"/>
      <c r="I119" s="3"/>
      <c r="J119" s="3"/>
    </row>
    <row r="120" spans="1:10">
      <c r="A120" s="2"/>
      <c r="B120" s="1"/>
      <c r="C120" s="3"/>
      <c r="D120" s="1"/>
      <c r="E120" s="9"/>
      <c r="F120" s="10"/>
      <c r="G120" s="10"/>
      <c r="H120" s="11"/>
      <c r="I120" s="3"/>
      <c r="J120" s="3"/>
    </row>
    <row r="121" spans="1:10">
      <c r="A121" s="2"/>
      <c r="B121" s="1"/>
      <c r="C121" s="3"/>
      <c r="D121" s="1"/>
      <c r="E121" s="9"/>
      <c r="F121" s="10"/>
      <c r="G121" s="10"/>
      <c r="H121" s="11"/>
      <c r="I121" s="3"/>
      <c r="J121" s="3"/>
    </row>
    <row r="122" spans="1:10">
      <c r="A122" s="2"/>
      <c r="B122" s="1"/>
      <c r="C122" s="3"/>
      <c r="D122" s="1"/>
      <c r="E122" s="9"/>
      <c r="F122" s="10"/>
      <c r="G122" s="10"/>
      <c r="H122" s="11"/>
      <c r="I122" s="3"/>
      <c r="J122" s="3"/>
    </row>
    <row r="123" spans="1:10">
      <c r="A123" s="2"/>
      <c r="B123" s="1"/>
      <c r="C123" s="3"/>
      <c r="D123" s="1"/>
      <c r="E123" s="9"/>
      <c r="F123" s="10"/>
      <c r="G123" s="10"/>
      <c r="H123" s="11"/>
      <c r="I123" s="3"/>
      <c r="J123" s="3"/>
    </row>
    <row r="124" spans="1:10">
      <c r="A124" s="2"/>
      <c r="B124" s="1"/>
      <c r="C124" s="3"/>
      <c r="D124" s="1"/>
      <c r="E124" s="9"/>
      <c r="F124" s="10"/>
      <c r="G124" s="10"/>
      <c r="H124" s="11"/>
      <c r="I124" s="3"/>
      <c r="J124" s="3"/>
    </row>
    <row r="125" spans="1:10">
      <c r="A125" s="2"/>
      <c r="B125" s="1"/>
      <c r="C125" s="3"/>
      <c r="D125" s="1"/>
      <c r="E125" s="9"/>
      <c r="F125" s="10"/>
      <c r="G125" s="10"/>
      <c r="H125" s="11"/>
      <c r="I125" s="3"/>
      <c r="J125" s="3"/>
    </row>
    <row r="126" spans="1:10">
      <c r="A126" s="2"/>
      <c r="B126" s="1"/>
      <c r="C126" s="3"/>
      <c r="D126" s="1"/>
      <c r="E126" s="9"/>
      <c r="F126" s="10"/>
      <c r="G126" s="10"/>
      <c r="H126" s="11"/>
      <c r="I126" s="3"/>
      <c r="J126" s="3"/>
    </row>
    <row r="127" spans="1:10">
      <c r="A127" s="2"/>
      <c r="B127" s="1"/>
      <c r="C127" s="3"/>
      <c r="D127" s="1"/>
      <c r="E127" s="9"/>
      <c r="F127" s="10"/>
      <c r="G127" s="10"/>
      <c r="H127" s="11"/>
      <c r="I127" s="3"/>
      <c r="J127" s="3"/>
    </row>
    <row r="128" spans="1:10">
      <c r="A128" s="2"/>
      <c r="B128" s="1"/>
      <c r="C128" s="3"/>
      <c r="D128" s="1"/>
      <c r="E128" s="9"/>
      <c r="F128" s="10"/>
      <c r="G128" s="10"/>
      <c r="H128" s="11"/>
      <c r="I128" s="3"/>
      <c r="J128" s="3"/>
    </row>
  </sheetData>
  <mergeCells count="14">
    <mergeCell ref="F6:F7"/>
    <mergeCell ref="H6:H7"/>
    <mergeCell ref="I6:I7"/>
    <mergeCell ref="J6:J7"/>
    <mergeCell ref="B2:J2"/>
    <mergeCell ref="B3:J3"/>
    <mergeCell ref="B4:J4"/>
    <mergeCell ref="B5:C5"/>
    <mergeCell ref="D5:J5"/>
    <mergeCell ref="B6:B7"/>
    <mergeCell ref="C6:C7"/>
    <mergeCell ref="D6:D7"/>
    <mergeCell ref="E6:E7"/>
    <mergeCell ref="G6:G7"/>
  </mergeCells>
  <phoneticPr fontId="4" type="noConversion"/>
  <pageMargins left="0.23622047244094491" right="0.23622047244094491" top="0.74803149606299213" bottom="0.74803149606299213" header="0.31496062992125984" footer="0.31496062992125984"/>
  <pageSetup paperSize="9" scale="55" orientation="portrait" horizontalDpi="360" verticalDpi="36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2735A7-91D0-4FF6-B4EF-1C84C9A02150}">
  <dimension ref="A1:J128"/>
  <sheetViews>
    <sheetView showGridLines="0" topLeftCell="A80" zoomScaleNormal="100" workbookViewId="0">
      <selection activeCell="F91" sqref="F91"/>
    </sheetView>
  </sheetViews>
  <sheetFormatPr defaultRowHeight="15"/>
  <cols>
    <col min="1" max="1" width="1" customWidth="1"/>
    <col min="2" max="2" width="12.28515625" customWidth="1"/>
    <col min="3" max="3" width="98.5703125" customWidth="1"/>
    <col min="4" max="4" width="8.7109375" customWidth="1"/>
    <col min="5" max="5" width="11.7109375" customWidth="1"/>
    <col min="6" max="9" width="16.7109375" customWidth="1"/>
    <col min="10" max="10" width="21.85546875" customWidth="1"/>
  </cols>
  <sheetData>
    <row r="1" spans="1:10" ht="7.5" customHeight="1"/>
    <row r="2" spans="1:10" ht="105" customHeight="1">
      <c r="B2" s="49"/>
      <c r="C2" s="49"/>
      <c r="D2" s="49"/>
      <c r="E2" s="49"/>
      <c r="F2" s="49"/>
      <c r="G2" s="49"/>
      <c r="H2" s="49"/>
      <c r="I2" s="49"/>
      <c r="J2" s="49"/>
    </row>
    <row r="3" spans="1:10" ht="24.95" customHeight="1">
      <c r="B3" s="50" t="s">
        <v>181</v>
      </c>
      <c r="C3" s="50"/>
      <c r="D3" s="50"/>
      <c r="E3" s="50"/>
      <c r="F3" s="50"/>
      <c r="G3" s="50"/>
      <c r="H3" s="50"/>
      <c r="I3" s="50"/>
      <c r="J3" s="50"/>
    </row>
    <row r="4" spans="1:10" ht="24.95" customHeight="1">
      <c r="B4" s="50" t="s">
        <v>186</v>
      </c>
      <c r="C4" s="50"/>
      <c r="D4" s="50"/>
      <c r="E4" s="50"/>
      <c r="F4" s="50"/>
      <c r="G4" s="50"/>
      <c r="H4" s="50"/>
      <c r="I4" s="50"/>
      <c r="J4" s="50"/>
    </row>
    <row r="5" spans="1:10" ht="24.95" customHeight="1">
      <c r="B5" s="44" t="s">
        <v>188</v>
      </c>
      <c r="C5" s="45"/>
      <c r="D5" s="46" t="s">
        <v>182</v>
      </c>
      <c r="E5" s="47"/>
      <c r="F5" s="47"/>
      <c r="G5" s="47"/>
      <c r="H5" s="47"/>
      <c r="I5" s="47"/>
      <c r="J5" s="48"/>
    </row>
    <row r="6" spans="1:10">
      <c r="A6" s="2"/>
      <c r="B6" s="51" t="s">
        <v>169</v>
      </c>
      <c r="C6" s="51" t="s">
        <v>168</v>
      </c>
      <c r="D6" s="51" t="s">
        <v>0</v>
      </c>
      <c r="E6" s="53" t="s">
        <v>1</v>
      </c>
      <c r="F6" s="51" t="s">
        <v>170</v>
      </c>
      <c r="G6" s="57" t="s">
        <v>187</v>
      </c>
      <c r="H6" s="51" t="s">
        <v>171</v>
      </c>
      <c r="I6" s="51" t="s">
        <v>172</v>
      </c>
      <c r="J6" s="55" t="s">
        <v>180</v>
      </c>
    </row>
    <row r="7" spans="1:10">
      <c r="A7" s="2"/>
      <c r="B7" s="52"/>
      <c r="C7" s="52"/>
      <c r="D7" s="52"/>
      <c r="E7" s="54"/>
      <c r="F7" s="52"/>
      <c r="G7" s="51"/>
      <c r="H7" s="52"/>
      <c r="I7" s="52"/>
      <c r="J7" s="56"/>
    </row>
    <row r="8" spans="1:10" s="33" customFormat="1">
      <c r="A8" s="2"/>
      <c r="B8" s="29">
        <v>1</v>
      </c>
      <c r="C8" s="30" t="s">
        <v>2</v>
      </c>
      <c r="D8" s="29"/>
      <c r="E8" s="31"/>
      <c r="F8" s="32"/>
      <c r="G8" s="32"/>
      <c r="H8" s="32"/>
      <c r="I8" s="27"/>
      <c r="J8" s="28"/>
    </row>
    <row r="9" spans="1:10" ht="38.25">
      <c r="A9" s="2"/>
      <c r="B9" s="16" t="s">
        <v>3</v>
      </c>
      <c r="C9" s="13" t="s">
        <v>4</v>
      </c>
      <c r="D9" s="15" t="s">
        <v>13</v>
      </c>
      <c r="E9" s="15">
        <v>1</v>
      </c>
      <c r="F9" s="23">
        <v>7306.4250000000002</v>
      </c>
      <c r="G9" s="23">
        <v>334.00799999999998</v>
      </c>
      <c r="H9" s="23">
        <v>5914.7249999999995</v>
      </c>
      <c r="I9" s="23">
        <f>SUM(F9:H9)</f>
        <v>13555.157999999999</v>
      </c>
      <c r="J9" s="23">
        <f>I9*E9</f>
        <v>13555.157999999999</v>
      </c>
    </row>
    <row r="10" spans="1:10" ht="38.25">
      <c r="A10" s="2"/>
      <c r="B10" s="16" t="s">
        <v>14</v>
      </c>
      <c r="C10" s="14" t="s">
        <v>5</v>
      </c>
      <c r="D10" s="15" t="s">
        <v>13</v>
      </c>
      <c r="E10" s="15">
        <v>1</v>
      </c>
      <c r="F10" s="23">
        <v>7723.35</v>
      </c>
      <c r="G10" s="23">
        <v>340.1112</v>
      </c>
      <c r="H10" s="23">
        <v>6022.8024999999998</v>
      </c>
      <c r="I10" s="23">
        <f t="shared" ref="I10:I17" si="0">SUM(F10:H10)</f>
        <v>14086.2637</v>
      </c>
      <c r="J10" s="23">
        <f t="shared" ref="J10:J17" si="1">I10*E10</f>
        <v>14086.2637</v>
      </c>
    </row>
    <row r="11" spans="1:10" ht="38.25">
      <c r="A11" s="2"/>
      <c r="B11" s="16" t="s">
        <v>15</v>
      </c>
      <c r="C11" s="13" t="s">
        <v>6</v>
      </c>
      <c r="D11" s="15" t="s">
        <v>13</v>
      </c>
      <c r="E11" s="15">
        <v>3</v>
      </c>
      <c r="F11" s="23">
        <v>669.57</v>
      </c>
      <c r="G11" s="23">
        <v>15.67296</v>
      </c>
      <c r="H11" s="23">
        <v>277.54199999999997</v>
      </c>
      <c r="I11" s="23">
        <f t="shared" si="0"/>
        <v>962.78495999999996</v>
      </c>
      <c r="J11" s="23">
        <f t="shared" si="1"/>
        <v>2888.3548799999999</v>
      </c>
    </row>
    <row r="12" spans="1:10" ht="51">
      <c r="A12" s="2"/>
      <c r="B12" s="16" t="s">
        <v>16</v>
      </c>
      <c r="C12" s="14" t="s">
        <v>7</v>
      </c>
      <c r="D12" s="15" t="s">
        <v>13</v>
      </c>
      <c r="E12" s="15">
        <v>1</v>
      </c>
      <c r="F12" s="23">
        <v>1119.9204999999999</v>
      </c>
      <c r="G12" s="23">
        <v>49.317600000000006</v>
      </c>
      <c r="H12" s="23">
        <v>873.33249999999998</v>
      </c>
      <c r="I12" s="23">
        <f t="shared" si="0"/>
        <v>2042.5706</v>
      </c>
      <c r="J12" s="23">
        <f t="shared" si="1"/>
        <v>2042.5706</v>
      </c>
    </row>
    <row r="13" spans="1:10" ht="38.25">
      <c r="A13" s="2"/>
      <c r="B13" s="16" t="s">
        <v>17</v>
      </c>
      <c r="C13" s="14" t="s">
        <v>8</v>
      </c>
      <c r="D13" s="15" t="s">
        <v>13</v>
      </c>
      <c r="E13" s="15">
        <v>6</v>
      </c>
      <c r="F13" s="23">
        <v>59.16</v>
      </c>
      <c r="G13" s="23">
        <v>2.7048000000000001</v>
      </c>
      <c r="H13" s="23">
        <v>47.897500000000001</v>
      </c>
      <c r="I13" s="23">
        <f t="shared" si="0"/>
        <v>109.7623</v>
      </c>
      <c r="J13" s="23">
        <f t="shared" si="1"/>
        <v>658.57380000000001</v>
      </c>
    </row>
    <row r="14" spans="1:10" ht="38.25">
      <c r="A14" s="2"/>
      <c r="B14" s="16" t="s">
        <v>18</v>
      </c>
      <c r="C14" s="14" t="s">
        <v>9</v>
      </c>
      <c r="D14" s="15" t="s">
        <v>13</v>
      </c>
      <c r="E14" s="15">
        <v>11</v>
      </c>
      <c r="F14" s="23">
        <v>14.0174</v>
      </c>
      <c r="G14" s="23">
        <v>0.61727999999999994</v>
      </c>
      <c r="H14" s="23">
        <v>10.930999999999999</v>
      </c>
      <c r="I14" s="23">
        <f t="shared" si="0"/>
        <v>25.56568</v>
      </c>
      <c r="J14" s="23">
        <f t="shared" si="1"/>
        <v>281.22248000000002</v>
      </c>
    </row>
    <row r="15" spans="1:10" ht="38.25">
      <c r="A15" s="2"/>
      <c r="B15" s="16" t="s">
        <v>19</v>
      </c>
      <c r="C15" s="13" t="s">
        <v>10</v>
      </c>
      <c r="D15" s="15" t="s">
        <v>13</v>
      </c>
      <c r="E15" s="15">
        <v>1</v>
      </c>
      <c r="F15" s="23">
        <v>681.34500000000003</v>
      </c>
      <c r="G15" s="23">
        <v>31.147199999999998</v>
      </c>
      <c r="H15" s="23">
        <v>551.56499999999994</v>
      </c>
      <c r="I15" s="23">
        <f t="shared" si="0"/>
        <v>1264.0572</v>
      </c>
      <c r="J15" s="23">
        <f t="shared" si="1"/>
        <v>1264.0572</v>
      </c>
    </row>
    <row r="16" spans="1:10" ht="38.25">
      <c r="A16" s="2"/>
      <c r="B16" s="16" t="s">
        <v>20</v>
      </c>
      <c r="C16" s="13" t="s">
        <v>11</v>
      </c>
      <c r="D16" s="15" t="s">
        <v>13</v>
      </c>
      <c r="E16" s="15">
        <v>1</v>
      </c>
      <c r="F16" s="23">
        <v>5140.0230000000001</v>
      </c>
      <c r="G16" s="23">
        <v>234.97248000000002</v>
      </c>
      <c r="H16" s="23">
        <v>4160.9710000000005</v>
      </c>
      <c r="I16" s="23">
        <f t="shared" si="0"/>
        <v>9535.966480000001</v>
      </c>
      <c r="J16" s="23">
        <f t="shared" si="1"/>
        <v>9535.966480000001</v>
      </c>
    </row>
    <row r="17" spans="1:10" ht="25.5">
      <c r="A17" s="2"/>
      <c r="B17" s="16" t="s">
        <v>21</v>
      </c>
      <c r="C17" s="13" t="s">
        <v>12</v>
      </c>
      <c r="D17" s="15" t="s">
        <v>13</v>
      </c>
      <c r="E17" s="15">
        <v>1</v>
      </c>
      <c r="F17" s="23">
        <v>1106.07</v>
      </c>
      <c r="G17" s="23">
        <v>50.563200000000002</v>
      </c>
      <c r="H17" s="23">
        <v>895.3900000000001</v>
      </c>
      <c r="I17" s="23">
        <f t="shared" si="0"/>
        <v>2052.0232000000001</v>
      </c>
      <c r="J17" s="23">
        <f t="shared" si="1"/>
        <v>2052.0232000000001</v>
      </c>
    </row>
    <row r="18" spans="1:10">
      <c r="A18" s="2"/>
      <c r="B18" s="35"/>
      <c r="C18" s="36" t="s">
        <v>173</v>
      </c>
      <c r="D18" s="37"/>
      <c r="E18" s="37"/>
      <c r="F18" s="38"/>
      <c r="G18" s="38"/>
      <c r="H18" s="38"/>
      <c r="I18" s="39"/>
      <c r="J18" s="40">
        <f>SUM(J9:J17)</f>
        <v>46364.190340000001</v>
      </c>
    </row>
    <row r="19" spans="1:10" s="33" customFormat="1">
      <c r="A19" s="2"/>
      <c r="B19" s="29">
        <v>2</v>
      </c>
      <c r="C19" s="30" t="s">
        <v>22</v>
      </c>
      <c r="D19" s="29"/>
      <c r="E19" s="31"/>
      <c r="F19" s="32"/>
      <c r="G19" s="32"/>
      <c r="H19" s="32"/>
      <c r="I19" s="27"/>
      <c r="J19" s="28"/>
    </row>
    <row r="20" spans="1:10" ht="42.75">
      <c r="A20" s="2"/>
      <c r="B20" s="16" t="s">
        <v>32</v>
      </c>
      <c r="C20" s="17" t="s">
        <v>23</v>
      </c>
      <c r="D20" s="15" t="s">
        <v>13</v>
      </c>
      <c r="E20" s="15">
        <v>1</v>
      </c>
      <c r="F20" s="23">
        <v>32.296700000000001</v>
      </c>
      <c r="G20" s="23">
        <v>1.4222399999999999</v>
      </c>
      <c r="H20" s="23">
        <v>25.185499999999998</v>
      </c>
      <c r="I20" s="23">
        <f t="shared" ref="I20:I27" si="2">SUM(F20:H20)</f>
        <v>58.904440000000001</v>
      </c>
      <c r="J20" s="23">
        <f t="shared" ref="J20:J27" si="3">I20*E20</f>
        <v>58.904440000000001</v>
      </c>
    </row>
    <row r="21" spans="1:10" ht="42.75">
      <c r="A21" s="2"/>
      <c r="B21" s="16" t="s">
        <v>35</v>
      </c>
      <c r="C21" s="17" t="s">
        <v>24</v>
      </c>
      <c r="D21" s="15" t="s">
        <v>13</v>
      </c>
      <c r="E21" s="15">
        <v>1</v>
      </c>
      <c r="F21" s="23">
        <v>39.353999999999999</v>
      </c>
      <c r="G21" s="23">
        <v>1.79904</v>
      </c>
      <c r="H21" s="23">
        <v>31.857999999999997</v>
      </c>
      <c r="I21" s="23">
        <f t="shared" si="2"/>
        <v>73.011039999999994</v>
      </c>
      <c r="J21" s="23">
        <f t="shared" si="3"/>
        <v>73.011039999999994</v>
      </c>
    </row>
    <row r="22" spans="1:10" ht="42.75">
      <c r="A22" s="2"/>
      <c r="B22" s="16" t="s">
        <v>36</v>
      </c>
      <c r="C22" s="17" t="s">
        <v>25</v>
      </c>
      <c r="D22" s="15" t="s">
        <v>26</v>
      </c>
      <c r="E22" s="15">
        <v>10</v>
      </c>
      <c r="F22" s="23">
        <v>66.871499999999997</v>
      </c>
      <c r="G22" s="23">
        <v>2.9448000000000003</v>
      </c>
      <c r="H22" s="23">
        <v>52.147500000000001</v>
      </c>
      <c r="I22" s="23">
        <f t="shared" si="2"/>
        <v>121.96379999999999</v>
      </c>
      <c r="J22" s="23">
        <f t="shared" si="3"/>
        <v>1219.6379999999999</v>
      </c>
    </row>
    <row r="23" spans="1:10" ht="42.75">
      <c r="A23" s="2"/>
      <c r="B23" s="16" t="s">
        <v>33</v>
      </c>
      <c r="C23" s="17" t="s">
        <v>28</v>
      </c>
      <c r="D23" s="15" t="s">
        <v>13</v>
      </c>
      <c r="E23" s="15">
        <v>1</v>
      </c>
      <c r="F23" s="23">
        <v>41.076000000000001</v>
      </c>
      <c r="G23" s="23">
        <v>1.68</v>
      </c>
      <c r="H23" s="23">
        <v>29.75</v>
      </c>
      <c r="I23" s="23">
        <f t="shared" si="2"/>
        <v>72.506</v>
      </c>
      <c r="J23" s="23">
        <f t="shared" si="3"/>
        <v>72.506</v>
      </c>
    </row>
    <row r="24" spans="1:10" ht="28.5">
      <c r="A24" s="2"/>
      <c r="B24" s="16" t="s">
        <v>37</v>
      </c>
      <c r="C24" s="17" t="s">
        <v>29</v>
      </c>
      <c r="D24" s="15" t="s">
        <v>13</v>
      </c>
      <c r="E24" s="15">
        <v>4</v>
      </c>
      <c r="F24" s="23">
        <v>42.64</v>
      </c>
      <c r="G24" s="23">
        <v>1.8777599999999999</v>
      </c>
      <c r="H24" s="23">
        <v>33.251999999999995</v>
      </c>
      <c r="I24" s="23">
        <f t="shared" si="2"/>
        <v>77.769759999999991</v>
      </c>
      <c r="J24" s="23">
        <f t="shared" si="3"/>
        <v>311.07903999999996</v>
      </c>
    </row>
    <row r="25" spans="1:10" ht="31.5" customHeight="1">
      <c r="A25" s="2"/>
      <c r="B25" s="16" t="s">
        <v>38</v>
      </c>
      <c r="C25" s="17" t="s">
        <v>30</v>
      </c>
      <c r="D25" s="15" t="s">
        <v>13</v>
      </c>
      <c r="E25" s="15">
        <v>4</v>
      </c>
      <c r="F25" s="23">
        <v>33.043500000000002</v>
      </c>
      <c r="G25" s="23">
        <v>1.5105599999999999</v>
      </c>
      <c r="H25" s="23">
        <v>26.749499999999998</v>
      </c>
      <c r="I25" s="23">
        <f t="shared" si="2"/>
        <v>61.303559999999997</v>
      </c>
      <c r="J25" s="23">
        <f t="shared" si="3"/>
        <v>245.21423999999999</v>
      </c>
    </row>
    <row r="26" spans="1:10" ht="28.5">
      <c r="A26" s="2"/>
      <c r="B26" s="16" t="s">
        <v>39</v>
      </c>
      <c r="C26" s="17" t="s">
        <v>31</v>
      </c>
      <c r="D26" s="15" t="s">
        <v>13</v>
      </c>
      <c r="E26" s="15">
        <v>5</v>
      </c>
      <c r="F26" s="23">
        <v>11.5322</v>
      </c>
      <c r="G26" s="23">
        <v>0.50784000000000007</v>
      </c>
      <c r="H26" s="23">
        <v>8.9930000000000003</v>
      </c>
      <c r="I26" s="23">
        <f t="shared" si="2"/>
        <v>21.03304</v>
      </c>
      <c r="J26" s="23">
        <f t="shared" si="3"/>
        <v>105.1652</v>
      </c>
    </row>
    <row r="27" spans="1:10">
      <c r="A27" s="2"/>
      <c r="B27" s="16" t="s">
        <v>40</v>
      </c>
      <c r="C27" s="17" t="s">
        <v>152</v>
      </c>
      <c r="D27" s="15" t="s">
        <v>153</v>
      </c>
      <c r="E27" s="15">
        <v>1</v>
      </c>
      <c r="F27" s="23">
        <v>3675</v>
      </c>
      <c r="G27" s="23">
        <v>168</v>
      </c>
      <c r="H27" s="23">
        <v>2975</v>
      </c>
      <c r="I27" s="23">
        <f t="shared" si="2"/>
        <v>6818</v>
      </c>
      <c r="J27" s="23">
        <f t="shared" si="3"/>
        <v>6818</v>
      </c>
    </row>
    <row r="28" spans="1:10">
      <c r="A28" s="2"/>
      <c r="B28" s="35"/>
      <c r="C28" s="36" t="s">
        <v>173</v>
      </c>
      <c r="D28" s="37"/>
      <c r="E28" s="37"/>
      <c r="F28" s="38"/>
      <c r="G28" s="38"/>
      <c r="H28" s="38"/>
      <c r="I28" s="39"/>
      <c r="J28" s="40">
        <f>SUM(J20:J27)</f>
        <v>8903.517960000001</v>
      </c>
    </row>
    <row r="29" spans="1:10" s="33" customFormat="1">
      <c r="A29" s="2"/>
      <c r="B29" s="29">
        <v>3</v>
      </c>
      <c r="C29" s="30" t="s">
        <v>42</v>
      </c>
      <c r="D29" s="29"/>
      <c r="E29" s="31"/>
      <c r="F29" s="32"/>
      <c r="G29" s="32"/>
      <c r="H29" s="32"/>
      <c r="I29" s="27"/>
      <c r="J29" s="28"/>
    </row>
    <row r="30" spans="1:10" ht="42.75">
      <c r="A30" s="2"/>
      <c r="B30" s="16" t="s">
        <v>53</v>
      </c>
      <c r="C30" s="17" t="s">
        <v>43</v>
      </c>
      <c r="D30" s="15" t="s">
        <v>26</v>
      </c>
      <c r="E30" s="15">
        <v>8</v>
      </c>
      <c r="F30" s="23">
        <v>223.45</v>
      </c>
      <c r="G30" s="23">
        <v>9.7200000000000006</v>
      </c>
      <c r="H30" s="23">
        <v>172.125</v>
      </c>
      <c r="I30" s="23">
        <f t="shared" ref="I30:I40" si="4">SUM(F30:H30)</f>
        <v>405.29499999999996</v>
      </c>
      <c r="J30" s="23">
        <f t="shared" ref="J30:J40" si="5">I30*E30</f>
        <v>3242.3599999999997</v>
      </c>
    </row>
    <row r="31" spans="1:10" ht="28.5">
      <c r="A31" s="2"/>
      <c r="B31" s="16" t="s">
        <v>54</v>
      </c>
      <c r="C31" s="17" t="s">
        <v>44</v>
      </c>
      <c r="D31" s="15" t="s">
        <v>26</v>
      </c>
      <c r="E31" s="15">
        <v>1</v>
      </c>
      <c r="F31" s="23">
        <v>40.424999999999997</v>
      </c>
      <c r="G31" s="23">
        <v>1.6992</v>
      </c>
      <c r="H31" s="23">
        <v>30.089999999999996</v>
      </c>
      <c r="I31" s="23">
        <f t="shared" si="4"/>
        <v>72.214199999999991</v>
      </c>
      <c r="J31" s="23">
        <f t="shared" si="5"/>
        <v>72.214199999999991</v>
      </c>
    </row>
    <row r="32" spans="1:10" ht="28.5">
      <c r="A32" s="2"/>
      <c r="B32" s="16" t="s">
        <v>55</v>
      </c>
      <c r="C32" s="17" t="s">
        <v>166</v>
      </c>
      <c r="D32" s="15" t="s">
        <v>13</v>
      </c>
      <c r="E32" s="15">
        <v>1</v>
      </c>
      <c r="F32" s="23">
        <v>6.54</v>
      </c>
      <c r="G32" s="23">
        <v>3.1920000000000002</v>
      </c>
      <c r="H32" s="23">
        <v>56.524999999999999</v>
      </c>
      <c r="I32" s="23">
        <f t="shared" ref="I32" si="6">SUM(F32:H32)</f>
        <v>66.257000000000005</v>
      </c>
      <c r="J32" s="23">
        <f t="shared" ref="J32" si="7">I32*E32</f>
        <v>66.257000000000005</v>
      </c>
    </row>
    <row r="33" spans="1:10" ht="28.5">
      <c r="A33" s="2"/>
      <c r="B33" s="16" t="s">
        <v>56</v>
      </c>
      <c r="C33" s="17" t="s">
        <v>45</v>
      </c>
      <c r="D33" s="15" t="s">
        <v>13</v>
      </c>
      <c r="E33" s="15">
        <v>4</v>
      </c>
      <c r="F33" s="23">
        <v>12.6</v>
      </c>
      <c r="G33" s="23">
        <v>0.2712</v>
      </c>
      <c r="H33" s="23">
        <v>4.8025000000000002</v>
      </c>
      <c r="I33" s="23">
        <f t="shared" si="4"/>
        <v>17.6737</v>
      </c>
      <c r="J33" s="23">
        <f t="shared" si="5"/>
        <v>70.694800000000001</v>
      </c>
    </row>
    <row r="34" spans="1:10">
      <c r="A34" s="2"/>
      <c r="B34" s="16" t="s">
        <v>57</v>
      </c>
      <c r="C34" s="17" t="s">
        <v>46</v>
      </c>
      <c r="D34" s="15" t="s">
        <v>13</v>
      </c>
      <c r="E34" s="15">
        <v>4</v>
      </c>
      <c r="F34" s="23">
        <v>9.81</v>
      </c>
      <c r="G34" s="23">
        <v>0.54</v>
      </c>
      <c r="H34" s="23">
        <v>9.5625</v>
      </c>
      <c r="I34" s="23">
        <f t="shared" si="4"/>
        <v>19.912500000000001</v>
      </c>
      <c r="J34" s="23">
        <f t="shared" si="5"/>
        <v>79.650000000000006</v>
      </c>
    </row>
    <row r="35" spans="1:10">
      <c r="A35" s="2"/>
      <c r="B35" s="16" t="s">
        <v>58</v>
      </c>
      <c r="C35" s="17" t="s">
        <v>47</v>
      </c>
      <c r="D35" s="15" t="s">
        <v>13</v>
      </c>
      <c r="E35" s="15">
        <v>4</v>
      </c>
      <c r="F35" s="23">
        <v>7.35</v>
      </c>
      <c r="G35" s="23">
        <v>0.41040000000000004</v>
      </c>
      <c r="H35" s="23">
        <v>7.2675000000000001</v>
      </c>
      <c r="I35" s="23">
        <f t="shared" si="4"/>
        <v>15.027899999999999</v>
      </c>
      <c r="J35" s="23">
        <f t="shared" si="5"/>
        <v>60.111599999999996</v>
      </c>
    </row>
    <row r="36" spans="1:10">
      <c r="A36" s="2"/>
      <c r="B36" s="16" t="s">
        <v>59</v>
      </c>
      <c r="C36" s="17" t="s">
        <v>48</v>
      </c>
      <c r="D36" s="15" t="s">
        <v>13</v>
      </c>
      <c r="E36" s="15">
        <v>4</v>
      </c>
      <c r="F36" s="23">
        <v>7.35</v>
      </c>
      <c r="G36" s="23">
        <v>0.312</v>
      </c>
      <c r="H36" s="23">
        <v>5.5249999999999995</v>
      </c>
      <c r="I36" s="23">
        <f t="shared" si="4"/>
        <v>13.186999999999999</v>
      </c>
      <c r="J36" s="23">
        <f t="shared" si="5"/>
        <v>52.747999999999998</v>
      </c>
    </row>
    <row r="37" spans="1:10" ht="28.5">
      <c r="A37" s="2"/>
      <c r="B37" s="16" t="s">
        <v>60</v>
      </c>
      <c r="C37" s="17" t="s">
        <v>49</v>
      </c>
      <c r="D37" s="15" t="s">
        <v>13</v>
      </c>
      <c r="E37" s="15">
        <v>1</v>
      </c>
      <c r="F37" s="23">
        <v>62.475000000000001</v>
      </c>
      <c r="G37" s="23">
        <v>2.8559999999999999</v>
      </c>
      <c r="H37" s="23">
        <v>50.574999999999996</v>
      </c>
      <c r="I37" s="23">
        <f t="shared" si="4"/>
        <v>115.90600000000001</v>
      </c>
      <c r="J37" s="23">
        <f t="shared" si="5"/>
        <v>115.90600000000001</v>
      </c>
    </row>
    <row r="38" spans="1:10" ht="28.5">
      <c r="A38" s="2"/>
      <c r="B38" s="16" t="s">
        <v>61</v>
      </c>
      <c r="C38" s="17" t="s">
        <v>50</v>
      </c>
      <c r="D38" s="15" t="s">
        <v>13</v>
      </c>
      <c r="E38" s="15">
        <v>3</v>
      </c>
      <c r="F38" s="23">
        <v>14.715</v>
      </c>
      <c r="G38" s="23">
        <v>0.64800000000000002</v>
      </c>
      <c r="H38" s="23">
        <v>11.475</v>
      </c>
      <c r="I38" s="23">
        <f t="shared" si="4"/>
        <v>26.838000000000001</v>
      </c>
      <c r="J38" s="23">
        <f t="shared" si="5"/>
        <v>80.51400000000001</v>
      </c>
    </row>
    <row r="39" spans="1:10" ht="28.5">
      <c r="A39" s="2"/>
      <c r="B39" s="16" t="s">
        <v>62</v>
      </c>
      <c r="C39" s="17" t="s">
        <v>51</v>
      </c>
      <c r="D39" s="15" t="s">
        <v>26</v>
      </c>
      <c r="E39" s="15">
        <v>5</v>
      </c>
      <c r="F39" s="23">
        <v>18.53</v>
      </c>
      <c r="G39" s="23">
        <v>0.88800000000000001</v>
      </c>
      <c r="H39" s="23">
        <v>15.725</v>
      </c>
      <c r="I39" s="23">
        <f t="shared" si="4"/>
        <v>35.143000000000001</v>
      </c>
      <c r="J39" s="23">
        <f t="shared" si="5"/>
        <v>175.715</v>
      </c>
    </row>
    <row r="40" spans="1:10">
      <c r="A40" s="2"/>
      <c r="B40" s="16" t="s">
        <v>167</v>
      </c>
      <c r="C40" s="18" t="s">
        <v>52</v>
      </c>
      <c r="D40" s="15" t="s">
        <v>13</v>
      </c>
      <c r="E40" s="15">
        <v>4</v>
      </c>
      <c r="F40" s="23">
        <v>825.19500000000005</v>
      </c>
      <c r="G40" s="23">
        <v>36</v>
      </c>
      <c r="H40" s="23">
        <v>637.5</v>
      </c>
      <c r="I40" s="23">
        <f t="shared" si="4"/>
        <v>1498.6950000000002</v>
      </c>
      <c r="J40" s="23">
        <f t="shared" si="5"/>
        <v>5994.7800000000007</v>
      </c>
    </row>
    <row r="41" spans="1:10">
      <c r="A41" s="2"/>
      <c r="B41" s="35"/>
      <c r="C41" s="36" t="s">
        <v>173</v>
      </c>
      <c r="D41" s="37"/>
      <c r="E41" s="37"/>
      <c r="F41" s="38"/>
      <c r="G41" s="38"/>
      <c r="H41" s="38"/>
      <c r="I41" s="39"/>
      <c r="J41" s="40">
        <f>SUM(J30:J40)</f>
        <v>10010.9506</v>
      </c>
    </row>
    <row r="42" spans="1:10" s="33" customFormat="1">
      <c r="A42" s="2"/>
      <c r="B42" s="29">
        <v>4</v>
      </c>
      <c r="C42" s="30" t="s">
        <v>41</v>
      </c>
      <c r="D42" s="29"/>
      <c r="E42" s="31"/>
      <c r="F42" s="32"/>
      <c r="G42" s="32"/>
      <c r="H42" s="32"/>
      <c r="I42" s="27"/>
      <c r="J42" s="28"/>
    </row>
    <row r="43" spans="1:10" ht="28.5">
      <c r="A43" s="2"/>
      <c r="B43" s="16" t="s">
        <v>73</v>
      </c>
      <c r="C43" s="17" t="s">
        <v>63</v>
      </c>
      <c r="D43" s="15" t="s">
        <v>13</v>
      </c>
      <c r="E43" s="15">
        <v>21</v>
      </c>
      <c r="F43" s="23">
        <v>1.0900000000000001</v>
      </c>
      <c r="G43" s="23">
        <v>4.8000000000000001E-2</v>
      </c>
      <c r="H43" s="23">
        <v>0.85</v>
      </c>
      <c r="I43" s="23">
        <f t="shared" ref="I43:I52" si="8">SUM(F43:H43)</f>
        <v>1.988</v>
      </c>
      <c r="J43" s="23">
        <f t="shared" ref="J43:J52" si="9">I43*E43</f>
        <v>41.747999999999998</v>
      </c>
    </row>
    <row r="44" spans="1:10">
      <c r="A44" s="2"/>
      <c r="B44" s="16" t="s">
        <v>74</v>
      </c>
      <c r="C44" s="17" t="s">
        <v>64</v>
      </c>
      <c r="D44" s="15" t="s">
        <v>13</v>
      </c>
      <c r="E44" s="15">
        <v>8</v>
      </c>
      <c r="F44" s="23">
        <v>8.61</v>
      </c>
      <c r="G44" s="23">
        <v>0.39359999999999995</v>
      </c>
      <c r="H44" s="23">
        <v>6.9699999999999989</v>
      </c>
      <c r="I44" s="23">
        <f t="shared" si="8"/>
        <v>15.973599999999998</v>
      </c>
      <c r="J44" s="23">
        <f t="shared" si="9"/>
        <v>127.78879999999998</v>
      </c>
    </row>
    <row r="45" spans="1:10">
      <c r="A45" s="2"/>
      <c r="B45" s="16" t="s">
        <v>75</v>
      </c>
      <c r="C45" s="17" t="s">
        <v>65</v>
      </c>
      <c r="D45" s="15" t="s">
        <v>13</v>
      </c>
      <c r="E45" s="15">
        <v>41</v>
      </c>
      <c r="F45" s="23">
        <v>0.70850000000000002</v>
      </c>
      <c r="G45" s="23">
        <v>3.1200000000000002E-2</v>
      </c>
      <c r="H45" s="23">
        <v>0.55249999999999999</v>
      </c>
      <c r="I45" s="23">
        <f t="shared" si="8"/>
        <v>1.2922</v>
      </c>
      <c r="J45" s="23">
        <f t="shared" si="9"/>
        <v>52.980200000000004</v>
      </c>
    </row>
    <row r="46" spans="1:10">
      <c r="A46" s="2"/>
      <c r="B46" s="16" t="s">
        <v>76</v>
      </c>
      <c r="C46" s="17" t="s">
        <v>66</v>
      </c>
      <c r="D46" s="15" t="s">
        <v>13</v>
      </c>
      <c r="E46" s="15">
        <v>41</v>
      </c>
      <c r="F46" s="23">
        <v>0.6825</v>
      </c>
      <c r="G46" s="23">
        <v>3.1200000000000002E-2</v>
      </c>
      <c r="H46" s="23">
        <v>0.55249999999999999</v>
      </c>
      <c r="I46" s="23">
        <f t="shared" si="8"/>
        <v>1.2662</v>
      </c>
      <c r="J46" s="23">
        <f t="shared" si="9"/>
        <v>51.914200000000001</v>
      </c>
    </row>
    <row r="47" spans="1:10" ht="28.5">
      <c r="A47" s="2"/>
      <c r="B47" s="16" t="s">
        <v>77</v>
      </c>
      <c r="C47" s="17" t="s">
        <v>67</v>
      </c>
      <c r="D47" s="15" t="s">
        <v>26</v>
      </c>
      <c r="E47" s="15">
        <v>3</v>
      </c>
      <c r="F47" s="23">
        <v>188.17760000000001</v>
      </c>
      <c r="G47" s="23">
        <v>8.286719999999999</v>
      </c>
      <c r="H47" s="23">
        <v>146.74399999999997</v>
      </c>
      <c r="I47" s="23">
        <f t="shared" si="8"/>
        <v>343.20831999999996</v>
      </c>
      <c r="J47" s="23">
        <f t="shared" si="9"/>
        <v>1029.6249599999999</v>
      </c>
    </row>
    <row r="48" spans="1:10" ht="28.5">
      <c r="A48" s="2"/>
      <c r="B48" s="16" t="s">
        <v>78</v>
      </c>
      <c r="C48" s="17" t="s">
        <v>68</v>
      </c>
      <c r="D48" s="15" t="s">
        <v>13</v>
      </c>
      <c r="E48" s="15">
        <v>5</v>
      </c>
      <c r="F48" s="23">
        <v>7.8479999999999999</v>
      </c>
      <c r="G48" s="23">
        <v>0.34560000000000002</v>
      </c>
      <c r="H48" s="23">
        <v>6.12</v>
      </c>
      <c r="I48" s="23">
        <f t="shared" si="8"/>
        <v>14.313600000000001</v>
      </c>
      <c r="J48" s="23">
        <f t="shared" si="9"/>
        <v>71.568000000000012</v>
      </c>
    </row>
    <row r="49" spans="1:10">
      <c r="A49" s="2"/>
      <c r="B49" s="16" t="s">
        <v>79</v>
      </c>
      <c r="C49" s="17" t="s">
        <v>69</v>
      </c>
      <c r="D49" s="15" t="s">
        <v>13</v>
      </c>
      <c r="E49" s="15">
        <v>12</v>
      </c>
      <c r="F49" s="23">
        <v>1.5225</v>
      </c>
      <c r="G49" s="23">
        <v>6.9599999999999995E-2</v>
      </c>
      <c r="H49" s="23">
        <v>1.2324999999999999</v>
      </c>
      <c r="I49" s="23">
        <f t="shared" si="8"/>
        <v>2.8245999999999998</v>
      </c>
      <c r="J49" s="23">
        <f t="shared" si="9"/>
        <v>33.895199999999996</v>
      </c>
    </row>
    <row r="50" spans="1:10">
      <c r="A50" s="2"/>
      <c r="B50" s="16" t="s">
        <v>80</v>
      </c>
      <c r="C50" s="17" t="s">
        <v>70</v>
      </c>
      <c r="D50" s="15" t="s">
        <v>13</v>
      </c>
      <c r="E50" s="15">
        <v>12</v>
      </c>
      <c r="F50" s="23">
        <v>1.5805</v>
      </c>
      <c r="G50" s="23">
        <v>6.9599999999999995E-2</v>
      </c>
      <c r="H50" s="23">
        <v>1.2324999999999999</v>
      </c>
      <c r="I50" s="23">
        <f t="shared" si="8"/>
        <v>2.8826000000000001</v>
      </c>
      <c r="J50" s="23">
        <f t="shared" si="9"/>
        <v>34.591200000000001</v>
      </c>
    </row>
    <row r="51" spans="1:10" ht="28.5">
      <c r="A51" s="2"/>
      <c r="B51" s="16" t="s">
        <v>81</v>
      </c>
      <c r="C51" s="17" t="s">
        <v>71</v>
      </c>
      <c r="D51" s="15" t="s">
        <v>26</v>
      </c>
      <c r="E51" s="15">
        <v>2</v>
      </c>
      <c r="F51" s="23">
        <v>24.657</v>
      </c>
      <c r="G51" s="23">
        <v>1.1280000000000001</v>
      </c>
      <c r="H51" s="23">
        <v>19.974999999999998</v>
      </c>
      <c r="I51" s="23">
        <f t="shared" si="8"/>
        <v>45.76</v>
      </c>
      <c r="J51" s="23">
        <f t="shared" si="9"/>
        <v>91.52</v>
      </c>
    </row>
    <row r="52" spans="1:10" ht="28.5">
      <c r="A52" s="2"/>
      <c r="B52" s="16" t="s">
        <v>82</v>
      </c>
      <c r="C52" s="17" t="s">
        <v>72</v>
      </c>
      <c r="D52" s="15" t="s">
        <v>13</v>
      </c>
      <c r="E52" s="15">
        <v>4</v>
      </c>
      <c r="F52" s="23">
        <v>5.45</v>
      </c>
      <c r="G52" s="23">
        <v>0.24</v>
      </c>
      <c r="H52" s="23">
        <v>4.25</v>
      </c>
      <c r="I52" s="23">
        <f t="shared" si="8"/>
        <v>9.9400000000000013</v>
      </c>
      <c r="J52" s="23">
        <f t="shared" si="9"/>
        <v>39.760000000000005</v>
      </c>
    </row>
    <row r="53" spans="1:10">
      <c r="A53" s="2"/>
      <c r="B53" s="35"/>
      <c r="C53" s="36" t="s">
        <v>173</v>
      </c>
      <c r="D53" s="37"/>
      <c r="E53" s="37"/>
      <c r="F53" s="38"/>
      <c r="G53" s="38"/>
      <c r="H53" s="38"/>
      <c r="I53" s="39"/>
      <c r="J53" s="40">
        <f>SUM(J43:J52)</f>
        <v>1575.3905599999998</v>
      </c>
    </row>
    <row r="54" spans="1:10" s="33" customFormat="1">
      <c r="A54" s="2"/>
      <c r="B54" s="29">
        <v>5</v>
      </c>
      <c r="C54" s="30" t="s">
        <v>83</v>
      </c>
      <c r="D54" s="29"/>
      <c r="E54" s="31"/>
      <c r="F54" s="32"/>
      <c r="G54" s="32"/>
      <c r="H54" s="32"/>
      <c r="I54" s="27"/>
      <c r="J54" s="28"/>
    </row>
    <row r="55" spans="1:10" ht="71.25">
      <c r="A55" s="2"/>
      <c r="B55" s="16" t="s">
        <v>89</v>
      </c>
      <c r="C55" s="19" t="s">
        <v>84</v>
      </c>
      <c r="D55" s="15" t="s">
        <v>85</v>
      </c>
      <c r="E55" s="15">
        <v>35</v>
      </c>
      <c r="F55" s="23">
        <v>11.823</v>
      </c>
      <c r="G55" s="23">
        <v>0.54047999999999996</v>
      </c>
      <c r="H55" s="23">
        <v>9.5709999999999997</v>
      </c>
      <c r="I55" s="23">
        <f t="shared" ref="I55:I58" si="10">SUM(F55:H55)</f>
        <v>21.934480000000001</v>
      </c>
      <c r="J55" s="23">
        <f t="shared" ref="J55:J58" si="11">I55*E55</f>
        <v>767.70680000000004</v>
      </c>
    </row>
    <row r="56" spans="1:10" ht="71.25">
      <c r="A56" s="2"/>
      <c r="B56" s="16" t="s">
        <v>90</v>
      </c>
      <c r="C56" s="19" t="s">
        <v>86</v>
      </c>
      <c r="D56" s="15" t="s">
        <v>13</v>
      </c>
      <c r="E56" s="15">
        <v>6</v>
      </c>
      <c r="F56" s="23">
        <v>44.962499999999999</v>
      </c>
      <c r="G56" s="23">
        <v>1.98</v>
      </c>
      <c r="H56" s="23">
        <v>35.0625</v>
      </c>
      <c r="I56" s="23">
        <f t="shared" si="10"/>
        <v>82.004999999999995</v>
      </c>
      <c r="J56" s="23">
        <f t="shared" si="11"/>
        <v>492.03</v>
      </c>
    </row>
    <row r="57" spans="1:10" ht="85.5">
      <c r="A57" s="2"/>
      <c r="B57" s="16" t="s">
        <v>91</v>
      </c>
      <c r="C57" s="19" t="s">
        <v>87</v>
      </c>
      <c r="D57" s="15" t="s">
        <v>85</v>
      </c>
      <c r="E57" s="15">
        <v>93</v>
      </c>
      <c r="F57" s="23">
        <v>29.19</v>
      </c>
      <c r="G57" s="23">
        <v>1.3344</v>
      </c>
      <c r="H57" s="23">
        <v>23.63</v>
      </c>
      <c r="I57" s="23">
        <f t="shared" si="10"/>
        <v>54.154399999999995</v>
      </c>
      <c r="J57" s="23">
        <f t="shared" si="11"/>
        <v>5036.3591999999999</v>
      </c>
    </row>
    <row r="58" spans="1:10" ht="85.5">
      <c r="A58" s="2"/>
      <c r="B58" s="16" t="s">
        <v>92</v>
      </c>
      <c r="C58" s="19" t="s">
        <v>88</v>
      </c>
      <c r="D58" s="15" t="s">
        <v>13</v>
      </c>
      <c r="E58" s="15">
        <v>1</v>
      </c>
      <c r="F58" s="23">
        <v>462.15499999999997</v>
      </c>
      <c r="G58" s="23">
        <v>20.616</v>
      </c>
      <c r="H58" s="23">
        <v>365.07499999999999</v>
      </c>
      <c r="I58" s="23">
        <f t="shared" si="10"/>
        <v>847.846</v>
      </c>
      <c r="J58" s="23">
        <f t="shared" si="11"/>
        <v>847.846</v>
      </c>
    </row>
    <row r="59" spans="1:10">
      <c r="A59" s="2"/>
      <c r="B59" s="35"/>
      <c r="C59" s="36" t="s">
        <v>173</v>
      </c>
      <c r="D59" s="37"/>
      <c r="E59" s="37"/>
      <c r="F59" s="38"/>
      <c r="G59" s="38"/>
      <c r="H59" s="38"/>
      <c r="I59" s="39"/>
      <c r="J59" s="40">
        <f>SUM(J55:J58)</f>
        <v>7143.9419999999991</v>
      </c>
    </row>
    <row r="60" spans="1:10" s="33" customFormat="1">
      <c r="A60" s="2"/>
      <c r="B60" s="29">
        <v>6</v>
      </c>
      <c r="C60" s="30" t="s">
        <v>93</v>
      </c>
      <c r="D60" s="29"/>
      <c r="E60" s="31"/>
      <c r="F60" s="32"/>
      <c r="G60" s="32"/>
      <c r="H60" s="32"/>
      <c r="I60" s="27"/>
      <c r="J60" s="28"/>
    </row>
    <row r="61" spans="1:10" ht="42.75">
      <c r="A61" s="2"/>
      <c r="B61" s="16" t="s">
        <v>94</v>
      </c>
      <c r="C61" s="19" t="s">
        <v>97</v>
      </c>
      <c r="D61" s="15" t="s">
        <v>13</v>
      </c>
      <c r="E61" s="15">
        <v>3</v>
      </c>
      <c r="F61" s="23">
        <v>249.9</v>
      </c>
      <c r="G61" s="23">
        <v>11.423999999999999</v>
      </c>
      <c r="H61" s="23">
        <v>202.29999999999998</v>
      </c>
      <c r="I61" s="23">
        <f t="shared" ref="I61:I62" si="12">SUM(F61:H61)</f>
        <v>463.62400000000002</v>
      </c>
      <c r="J61" s="23">
        <f t="shared" ref="J61:J62" si="13">I61*E61</f>
        <v>1390.8720000000001</v>
      </c>
    </row>
    <row r="62" spans="1:10" ht="42.75">
      <c r="A62" s="2"/>
      <c r="B62" s="16" t="s">
        <v>95</v>
      </c>
      <c r="C62" s="19" t="s">
        <v>99</v>
      </c>
      <c r="D62" s="15" t="s">
        <v>13</v>
      </c>
      <c r="E62" s="15">
        <v>3</v>
      </c>
      <c r="F62" s="23">
        <v>821.31500000000005</v>
      </c>
      <c r="G62" s="23">
        <v>36.167999999999999</v>
      </c>
      <c r="H62" s="23">
        <v>640.47500000000002</v>
      </c>
      <c r="I62" s="23">
        <f t="shared" si="12"/>
        <v>1497.9580000000001</v>
      </c>
      <c r="J62" s="23">
        <f t="shared" si="13"/>
        <v>4493.8739999999998</v>
      </c>
    </row>
    <row r="63" spans="1:10">
      <c r="A63" s="2"/>
      <c r="B63" s="35"/>
      <c r="C63" s="36" t="s">
        <v>173</v>
      </c>
      <c r="D63" s="37"/>
      <c r="E63" s="37"/>
      <c r="F63" s="38"/>
      <c r="G63" s="38"/>
      <c r="H63" s="38"/>
      <c r="I63" s="39"/>
      <c r="J63" s="40">
        <f>SUM(J61:J62)</f>
        <v>5884.7460000000001</v>
      </c>
    </row>
    <row r="64" spans="1:10" s="33" customFormat="1">
      <c r="A64" s="2"/>
      <c r="B64" s="29">
        <v>7</v>
      </c>
      <c r="C64" s="30" t="s">
        <v>100</v>
      </c>
      <c r="D64" s="29"/>
      <c r="E64" s="31"/>
      <c r="F64" s="32"/>
      <c r="G64" s="32"/>
      <c r="H64" s="32"/>
      <c r="I64" s="27"/>
      <c r="J64" s="28"/>
    </row>
    <row r="65" spans="1:10" ht="28.5">
      <c r="A65" s="2"/>
      <c r="B65" s="16" t="s">
        <v>103</v>
      </c>
      <c r="C65" s="17" t="s">
        <v>101</v>
      </c>
      <c r="D65" s="15" t="s">
        <v>13</v>
      </c>
      <c r="E65" s="15">
        <v>2</v>
      </c>
      <c r="F65" s="23">
        <v>65.400000000000006</v>
      </c>
      <c r="G65" s="23">
        <v>2.88</v>
      </c>
      <c r="H65" s="23">
        <v>51</v>
      </c>
      <c r="I65" s="23">
        <f t="shared" ref="I65:I67" si="14">SUM(F65:H65)</f>
        <v>119.28</v>
      </c>
      <c r="J65" s="23">
        <f t="shared" ref="J65:J67" si="15">I65*E65</f>
        <v>238.56</v>
      </c>
    </row>
    <row r="66" spans="1:10" ht="28.5">
      <c r="A66" s="2"/>
      <c r="B66" s="16" t="s">
        <v>104</v>
      </c>
      <c r="C66" s="17" t="s">
        <v>50</v>
      </c>
      <c r="D66" s="15" t="s">
        <v>13</v>
      </c>
      <c r="E66" s="15">
        <v>2</v>
      </c>
      <c r="F66" s="23">
        <v>63</v>
      </c>
      <c r="G66" s="23">
        <v>2.88</v>
      </c>
      <c r="H66" s="23">
        <v>51</v>
      </c>
      <c r="I66" s="23">
        <f t="shared" si="14"/>
        <v>116.88</v>
      </c>
      <c r="J66" s="23">
        <f t="shared" si="15"/>
        <v>233.76</v>
      </c>
    </row>
    <row r="67" spans="1:10" ht="28.5">
      <c r="A67" s="2"/>
      <c r="B67" s="16" t="s">
        <v>105</v>
      </c>
      <c r="C67" s="17" t="s">
        <v>102</v>
      </c>
      <c r="D67" s="15" t="s">
        <v>13</v>
      </c>
      <c r="E67" s="15">
        <v>2</v>
      </c>
      <c r="F67" s="23">
        <v>2.7250000000000001</v>
      </c>
      <c r="G67" s="23">
        <v>0.12</v>
      </c>
      <c r="H67" s="23">
        <v>2.125</v>
      </c>
      <c r="I67" s="23">
        <f t="shared" si="14"/>
        <v>4.9700000000000006</v>
      </c>
      <c r="J67" s="23">
        <f t="shared" si="15"/>
        <v>9.9400000000000013</v>
      </c>
    </row>
    <row r="68" spans="1:10">
      <c r="A68" s="2"/>
      <c r="B68" s="35"/>
      <c r="C68" s="36" t="s">
        <v>173</v>
      </c>
      <c r="D68" s="37"/>
      <c r="E68" s="37"/>
      <c r="F68" s="38"/>
      <c r="G68" s="38"/>
      <c r="H68" s="38"/>
      <c r="I68" s="39"/>
      <c r="J68" s="40">
        <f>SUM(J65:J67)</f>
        <v>482.26</v>
      </c>
    </row>
    <row r="69" spans="1:10" s="33" customFormat="1">
      <c r="A69" s="2"/>
      <c r="B69" s="29">
        <v>8</v>
      </c>
      <c r="C69" s="30" t="s">
        <v>125</v>
      </c>
      <c r="D69" s="29"/>
      <c r="E69" s="31"/>
      <c r="F69" s="32"/>
      <c r="G69" s="32"/>
      <c r="H69" s="32"/>
      <c r="I69" s="27"/>
      <c r="J69" s="28"/>
    </row>
    <row r="70" spans="1:10" ht="28.5">
      <c r="A70" s="2"/>
      <c r="B70" s="16" t="s">
        <v>115</v>
      </c>
      <c r="C70" s="19" t="s">
        <v>126</v>
      </c>
      <c r="D70" s="15" t="s">
        <v>13</v>
      </c>
      <c r="E70" s="15">
        <v>2</v>
      </c>
      <c r="F70" s="23">
        <v>88.882499999999993</v>
      </c>
      <c r="G70" s="23">
        <v>4.0632000000000001</v>
      </c>
      <c r="H70" s="23">
        <v>71.952500000000001</v>
      </c>
      <c r="I70" s="23">
        <f t="shared" ref="I70:I79" si="16">SUM(F70:H70)</f>
        <v>164.89819999999997</v>
      </c>
      <c r="J70" s="23">
        <f t="shared" ref="J70:J79" si="17">I70*E70</f>
        <v>329.79639999999995</v>
      </c>
    </row>
    <row r="71" spans="1:10" ht="28.5">
      <c r="A71" s="2"/>
      <c r="B71" s="16" t="s">
        <v>116</v>
      </c>
      <c r="C71" s="19" t="s">
        <v>127</v>
      </c>
      <c r="D71" s="15" t="s">
        <v>13</v>
      </c>
      <c r="E71" s="15">
        <v>2</v>
      </c>
      <c r="F71" s="23">
        <v>281.22000000000003</v>
      </c>
      <c r="G71" s="23">
        <v>12.384</v>
      </c>
      <c r="H71" s="23">
        <v>219.29999999999998</v>
      </c>
      <c r="I71" s="23">
        <f t="shared" si="16"/>
        <v>512.904</v>
      </c>
      <c r="J71" s="23">
        <f t="shared" si="17"/>
        <v>1025.808</v>
      </c>
    </row>
    <row r="72" spans="1:10">
      <c r="A72" s="2"/>
      <c r="B72" s="16" t="s">
        <v>117</v>
      </c>
      <c r="C72" s="19" t="s">
        <v>128</v>
      </c>
      <c r="D72" s="15" t="s">
        <v>13</v>
      </c>
      <c r="E72" s="15">
        <v>4</v>
      </c>
      <c r="F72" s="23">
        <v>499.8</v>
      </c>
      <c r="G72" s="23">
        <v>22.847999999999999</v>
      </c>
      <c r="H72" s="23">
        <v>404.59999999999997</v>
      </c>
      <c r="I72" s="23">
        <f t="shared" si="16"/>
        <v>927.24800000000005</v>
      </c>
      <c r="J72" s="23">
        <f t="shared" si="17"/>
        <v>3708.9920000000002</v>
      </c>
    </row>
    <row r="73" spans="1:10" ht="28.5">
      <c r="A73" s="2"/>
      <c r="B73" s="16" t="s">
        <v>118</v>
      </c>
      <c r="C73" s="19" t="s">
        <v>129</v>
      </c>
      <c r="D73" s="15" t="s">
        <v>13</v>
      </c>
      <c r="E73" s="15">
        <v>2</v>
      </c>
      <c r="F73" s="23">
        <v>530.92999999999995</v>
      </c>
      <c r="G73" s="23">
        <v>24.2712</v>
      </c>
      <c r="H73" s="23">
        <v>429.80249999999995</v>
      </c>
      <c r="I73" s="23">
        <f t="shared" si="16"/>
        <v>985.00369999999998</v>
      </c>
      <c r="J73" s="23">
        <f t="shared" si="17"/>
        <v>1970.0074</v>
      </c>
    </row>
    <row r="74" spans="1:10" ht="28.5">
      <c r="A74" s="2"/>
      <c r="B74" s="16" t="s">
        <v>119</v>
      </c>
      <c r="C74" s="19" t="s">
        <v>130</v>
      </c>
      <c r="D74" s="15" t="s">
        <v>13</v>
      </c>
      <c r="E74" s="15">
        <v>2</v>
      </c>
      <c r="F74" s="23">
        <v>3125.03</v>
      </c>
      <c r="G74" s="23">
        <v>137.61600000000001</v>
      </c>
      <c r="H74" s="23">
        <v>2436.9499999999998</v>
      </c>
      <c r="I74" s="23">
        <f t="shared" si="16"/>
        <v>5699.5959999999995</v>
      </c>
      <c r="J74" s="23">
        <f t="shared" si="17"/>
        <v>11399.191999999999</v>
      </c>
    </row>
    <row r="75" spans="1:10" ht="28.5">
      <c r="A75" s="2"/>
      <c r="B75" s="16" t="s">
        <v>120</v>
      </c>
      <c r="C75" s="19" t="s">
        <v>131</v>
      </c>
      <c r="D75" s="15" t="s">
        <v>13</v>
      </c>
      <c r="E75" s="15">
        <v>2</v>
      </c>
      <c r="F75" s="23">
        <v>2937.55</v>
      </c>
      <c r="G75" s="23">
        <v>129.36000000000001</v>
      </c>
      <c r="H75" s="23">
        <v>2290.75</v>
      </c>
      <c r="I75" s="23">
        <f t="shared" si="16"/>
        <v>5357.66</v>
      </c>
      <c r="J75" s="23">
        <f t="shared" si="17"/>
        <v>10715.32</v>
      </c>
    </row>
    <row r="76" spans="1:10" ht="42.75">
      <c r="A76" s="2"/>
      <c r="B76" s="16" t="s">
        <v>121</v>
      </c>
      <c r="C76" s="19" t="s">
        <v>132</v>
      </c>
      <c r="D76" s="15" t="s">
        <v>13</v>
      </c>
      <c r="E76" s="15">
        <v>3</v>
      </c>
      <c r="F76" s="23">
        <v>11918.025</v>
      </c>
      <c r="G76" s="23">
        <v>544.79999999999995</v>
      </c>
      <c r="H76" s="23">
        <v>9647.5</v>
      </c>
      <c r="I76" s="23">
        <f t="shared" si="16"/>
        <v>22110.324999999997</v>
      </c>
      <c r="J76" s="23">
        <f t="shared" si="17"/>
        <v>66330.974999999991</v>
      </c>
    </row>
    <row r="77" spans="1:10">
      <c r="A77" s="2"/>
      <c r="B77" s="16" t="s">
        <v>122</v>
      </c>
      <c r="C77" s="19" t="s">
        <v>133</v>
      </c>
      <c r="D77" s="15" t="s">
        <v>13</v>
      </c>
      <c r="E77" s="15">
        <v>3</v>
      </c>
      <c r="F77" s="23">
        <v>155.87</v>
      </c>
      <c r="G77" s="23">
        <v>6.8639999999999999</v>
      </c>
      <c r="H77" s="23">
        <v>121.55</v>
      </c>
      <c r="I77" s="23">
        <f t="shared" si="16"/>
        <v>284.28399999999999</v>
      </c>
      <c r="J77" s="23">
        <f t="shared" si="17"/>
        <v>852.85199999999998</v>
      </c>
    </row>
    <row r="78" spans="1:10">
      <c r="A78" s="2"/>
      <c r="B78" s="16" t="s">
        <v>123</v>
      </c>
      <c r="C78" s="19" t="s">
        <v>134</v>
      </c>
      <c r="D78" s="15" t="s">
        <v>13</v>
      </c>
      <c r="E78" s="15">
        <v>1</v>
      </c>
      <c r="F78" s="23">
        <v>13400.1</v>
      </c>
      <c r="G78" s="23">
        <v>612.57600000000002</v>
      </c>
      <c r="H78" s="23">
        <v>10847.699999999999</v>
      </c>
      <c r="I78" s="23">
        <f t="shared" si="16"/>
        <v>24860.375999999997</v>
      </c>
      <c r="J78" s="23">
        <f t="shared" si="17"/>
        <v>24860.375999999997</v>
      </c>
    </row>
    <row r="79" spans="1:10" ht="28.5">
      <c r="A79" s="2"/>
      <c r="B79" s="16" t="s">
        <v>124</v>
      </c>
      <c r="C79" s="19" t="s">
        <v>135</v>
      </c>
      <c r="D79" s="15" t="s">
        <v>13</v>
      </c>
      <c r="E79" s="15">
        <v>2</v>
      </c>
      <c r="F79" s="23">
        <v>300.83999999999997</v>
      </c>
      <c r="G79" s="23">
        <v>13.248000000000001</v>
      </c>
      <c r="H79" s="23">
        <v>234.6</v>
      </c>
      <c r="I79" s="23">
        <f t="shared" si="16"/>
        <v>548.68799999999999</v>
      </c>
      <c r="J79" s="23">
        <f t="shared" si="17"/>
        <v>1097.376</v>
      </c>
    </row>
    <row r="80" spans="1:10">
      <c r="A80" s="2"/>
      <c r="B80" s="35"/>
      <c r="C80" s="36" t="s">
        <v>173</v>
      </c>
      <c r="D80" s="37"/>
      <c r="E80" s="37"/>
      <c r="F80" s="38"/>
      <c r="G80" s="38"/>
      <c r="H80" s="38"/>
      <c r="I80" s="39"/>
      <c r="J80" s="40">
        <f>SUM(J70:J79)</f>
        <v>122290.69479999998</v>
      </c>
    </row>
    <row r="81" spans="1:10" s="33" customFormat="1">
      <c r="A81" s="2"/>
      <c r="B81" s="29">
        <v>9</v>
      </c>
      <c r="C81" s="30" t="s">
        <v>106</v>
      </c>
      <c r="D81" s="29"/>
      <c r="E81" s="31"/>
      <c r="F81" s="32"/>
      <c r="G81" s="32"/>
      <c r="H81" s="32"/>
      <c r="I81" s="27"/>
      <c r="J81" s="28"/>
    </row>
    <row r="82" spans="1:10" ht="71.25">
      <c r="A82" s="2"/>
      <c r="B82" s="16" t="s">
        <v>136</v>
      </c>
      <c r="C82" s="19" t="s">
        <v>107</v>
      </c>
      <c r="D82" s="15" t="s">
        <v>26</v>
      </c>
      <c r="E82" s="15">
        <v>19</v>
      </c>
      <c r="F82" s="23">
        <v>17.440000000000001</v>
      </c>
      <c r="G82" s="23">
        <v>0.80159999999999998</v>
      </c>
      <c r="H82" s="23">
        <v>14.194999999999999</v>
      </c>
      <c r="I82" s="23">
        <f t="shared" ref="I82:I91" si="18">SUM(F82:H82)</f>
        <v>32.436599999999999</v>
      </c>
      <c r="J82" s="23">
        <f t="shared" ref="J82:J91" si="19">I82*E82</f>
        <v>616.29539999999997</v>
      </c>
    </row>
    <row r="83" spans="1:10" ht="42.75">
      <c r="A83" s="2"/>
      <c r="B83" s="16" t="s">
        <v>137</v>
      </c>
      <c r="C83" s="17" t="s">
        <v>108</v>
      </c>
      <c r="D83" s="15" t="s">
        <v>13</v>
      </c>
      <c r="E83" s="15">
        <v>1</v>
      </c>
      <c r="F83" s="23">
        <v>919.38</v>
      </c>
      <c r="G83" s="23">
        <v>42.028800000000004</v>
      </c>
      <c r="H83" s="23">
        <v>744.26</v>
      </c>
      <c r="I83" s="23">
        <f t="shared" si="18"/>
        <v>1705.6687999999999</v>
      </c>
      <c r="J83" s="23">
        <f t="shared" si="19"/>
        <v>1705.6687999999999</v>
      </c>
    </row>
    <row r="84" spans="1:10" ht="28.5">
      <c r="A84" s="2"/>
      <c r="B84" s="16" t="s">
        <v>138</v>
      </c>
      <c r="C84" s="17" t="s">
        <v>109</v>
      </c>
      <c r="D84" s="15" t="s">
        <v>13</v>
      </c>
      <c r="E84" s="15">
        <v>3</v>
      </c>
      <c r="F84" s="23">
        <v>647.46</v>
      </c>
      <c r="G84" s="23">
        <v>28.512</v>
      </c>
      <c r="H84" s="23">
        <v>504.9</v>
      </c>
      <c r="I84" s="23">
        <f t="shared" si="18"/>
        <v>1180.8719999999998</v>
      </c>
      <c r="J84" s="23">
        <f t="shared" si="19"/>
        <v>3542.6159999999995</v>
      </c>
    </row>
    <row r="85" spans="1:10" ht="42.75">
      <c r="A85" s="2"/>
      <c r="B85" s="16" t="s">
        <v>139</v>
      </c>
      <c r="C85" s="17" t="s">
        <v>110</v>
      </c>
      <c r="D85" s="15" t="s">
        <v>13</v>
      </c>
      <c r="E85" s="15">
        <v>1</v>
      </c>
      <c r="F85" s="23">
        <v>1223.25</v>
      </c>
      <c r="G85" s="23">
        <v>55.92</v>
      </c>
      <c r="H85" s="23">
        <v>990.25</v>
      </c>
      <c r="I85" s="23">
        <f t="shared" si="18"/>
        <v>2269.42</v>
      </c>
      <c r="J85" s="23">
        <f t="shared" si="19"/>
        <v>2269.42</v>
      </c>
    </row>
    <row r="86" spans="1:10" ht="42.75">
      <c r="A86" s="2"/>
      <c r="B86" s="16" t="s">
        <v>140</v>
      </c>
      <c r="C86" s="17" t="s">
        <v>111</v>
      </c>
      <c r="D86" s="15" t="s">
        <v>13</v>
      </c>
      <c r="E86" s="15">
        <v>1</v>
      </c>
      <c r="F86" s="23">
        <v>50085.5</v>
      </c>
      <c r="G86" s="23">
        <v>2205.6</v>
      </c>
      <c r="H86" s="23">
        <v>39057.5</v>
      </c>
      <c r="I86" s="23">
        <f t="shared" si="18"/>
        <v>91348.6</v>
      </c>
      <c r="J86" s="23">
        <f t="shared" si="19"/>
        <v>91348.6</v>
      </c>
    </row>
    <row r="87" spans="1:10" ht="57">
      <c r="A87" s="2"/>
      <c r="B87" s="16" t="s">
        <v>141</v>
      </c>
      <c r="C87" s="17" t="s">
        <v>112</v>
      </c>
      <c r="D87" s="15" t="s">
        <v>13</v>
      </c>
      <c r="E87" s="15">
        <v>1</v>
      </c>
      <c r="F87" s="23">
        <v>17046.75</v>
      </c>
      <c r="G87" s="23">
        <v>779.28</v>
      </c>
      <c r="H87" s="23">
        <v>13799.75</v>
      </c>
      <c r="I87" s="23">
        <f t="shared" si="18"/>
        <v>31625.78</v>
      </c>
      <c r="J87" s="23">
        <f t="shared" si="19"/>
        <v>31625.78</v>
      </c>
    </row>
    <row r="88" spans="1:10">
      <c r="A88" s="2"/>
      <c r="B88" s="16" t="s">
        <v>142</v>
      </c>
      <c r="C88" s="17" t="s">
        <v>113</v>
      </c>
      <c r="D88" s="15" t="s">
        <v>13</v>
      </c>
      <c r="E88" s="15">
        <v>8</v>
      </c>
      <c r="F88" s="23">
        <v>5.45</v>
      </c>
      <c r="G88" s="23">
        <v>0.24</v>
      </c>
      <c r="H88" s="23">
        <v>4.25</v>
      </c>
      <c r="I88" s="23">
        <f t="shared" si="18"/>
        <v>9.9400000000000013</v>
      </c>
      <c r="J88" s="23">
        <f t="shared" si="19"/>
        <v>79.52000000000001</v>
      </c>
    </row>
    <row r="89" spans="1:10">
      <c r="A89" s="2"/>
      <c r="B89" s="16" t="s">
        <v>143</v>
      </c>
      <c r="C89" s="17" t="s">
        <v>65</v>
      </c>
      <c r="D89" s="15" t="s">
        <v>13</v>
      </c>
      <c r="E89" s="15">
        <v>8</v>
      </c>
      <c r="F89" s="23">
        <v>1.05</v>
      </c>
      <c r="G89" s="23">
        <v>4.8000000000000001E-2</v>
      </c>
      <c r="H89" s="23">
        <v>0.85</v>
      </c>
      <c r="I89" s="23">
        <f t="shared" si="18"/>
        <v>1.948</v>
      </c>
      <c r="J89" s="23">
        <f t="shared" si="19"/>
        <v>15.584</v>
      </c>
    </row>
    <row r="90" spans="1:10">
      <c r="A90" s="2"/>
      <c r="B90" s="16" t="s">
        <v>144</v>
      </c>
      <c r="C90" s="17" t="s">
        <v>66</v>
      </c>
      <c r="D90" s="15" t="s">
        <v>13</v>
      </c>
      <c r="E90" s="15">
        <v>8</v>
      </c>
      <c r="F90" s="23">
        <v>1.0900000000000001</v>
      </c>
      <c r="G90" s="23">
        <v>4.8000000000000001E-2</v>
      </c>
      <c r="H90" s="23">
        <v>0.85</v>
      </c>
      <c r="I90" s="23">
        <f t="shared" si="18"/>
        <v>1.988</v>
      </c>
      <c r="J90" s="23">
        <f t="shared" si="19"/>
        <v>15.904</v>
      </c>
    </row>
    <row r="91" spans="1:10" ht="28.5">
      <c r="A91" s="2"/>
      <c r="B91" s="16" t="s">
        <v>145</v>
      </c>
      <c r="C91" s="17" t="s">
        <v>114</v>
      </c>
      <c r="D91" s="15" t="s">
        <v>13</v>
      </c>
      <c r="E91" s="15">
        <v>8</v>
      </c>
      <c r="F91" s="23">
        <v>5.25</v>
      </c>
      <c r="G91" s="23">
        <v>0.24</v>
      </c>
      <c r="H91" s="23">
        <v>4.25</v>
      </c>
      <c r="I91" s="23">
        <f t="shared" si="18"/>
        <v>9.74</v>
      </c>
      <c r="J91" s="23">
        <f t="shared" si="19"/>
        <v>77.92</v>
      </c>
    </row>
    <row r="92" spans="1:10" ht="25.5">
      <c r="A92" s="2"/>
      <c r="B92" s="16" t="s">
        <v>193</v>
      </c>
      <c r="C92" s="24" t="s">
        <v>191</v>
      </c>
      <c r="D92" s="15" t="s">
        <v>13</v>
      </c>
      <c r="E92" s="15">
        <v>1</v>
      </c>
      <c r="F92" s="23">
        <v>764.09</v>
      </c>
      <c r="G92" s="23">
        <v>35.063000000000002</v>
      </c>
      <c r="H92" s="23">
        <v>596.07100000000003</v>
      </c>
      <c r="I92" s="23">
        <f t="shared" ref="I92:I93" si="20">SUM(F92:H92)</f>
        <v>1395.2240000000002</v>
      </c>
      <c r="J92" s="23">
        <f t="shared" ref="J92:J93" si="21">I92*E92</f>
        <v>1395.2240000000002</v>
      </c>
    </row>
    <row r="93" spans="1:10" ht="25.5">
      <c r="A93" s="2"/>
      <c r="B93" s="16" t="s">
        <v>194</v>
      </c>
      <c r="C93" s="24" t="s">
        <v>192</v>
      </c>
      <c r="D93" s="15" t="s">
        <v>13</v>
      </c>
      <c r="E93" s="15">
        <v>1</v>
      </c>
      <c r="F93" s="23">
        <v>343.875</v>
      </c>
      <c r="G93" s="23">
        <v>16.375</v>
      </c>
      <c r="H93" s="23">
        <v>278.375</v>
      </c>
      <c r="I93" s="23">
        <f t="shared" si="20"/>
        <v>638.625</v>
      </c>
      <c r="J93" s="23">
        <f t="shared" si="21"/>
        <v>638.625</v>
      </c>
    </row>
    <row r="94" spans="1:10">
      <c r="A94" s="2"/>
      <c r="B94" s="35"/>
      <c r="C94" s="36" t="s">
        <v>173</v>
      </c>
      <c r="D94" s="37"/>
      <c r="E94" s="37"/>
      <c r="F94" s="38"/>
      <c r="G94" s="38"/>
      <c r="H94" s="38"/>
      <c r="I94" s="39"/>
      <c r="J94" s="40">
        <f>SUM(J82:J93)</f>
        <v>133331.15720000002</v>
      </c>
    </row>
    <row r="95" spans="1:10" s="33" customFormat="1">
      <c r="A95" s="2"/>
      <c r="B95" s="29">
        <v>10</v>
      </c>
      <c r="C95" s="30" t="s">
        <v>146</v>
      </c>
      <c r="D95" s="29"/>
      <c r="E95" s="31"/>
      <c r="F95" s="32"/>
      <c r="G95" s="32"/>
      <c r="H95" s="32"/>
      <c r="I95" s="27"/>
      <c r="J95" s="28"/>
    </row>
    <row r="96" spans="1:10">
      <c r="A96" s="2"/>
      <c r="B96" s="16" t="s">
        <v>150</v>
      </c>
      <c r="C96" s="19" t="s">
        <v>147</v>
      </c>
      <c r="D96" s="15" t="s">
        <v>148</v>
      </c>
      <c r="E96" s="15">
        <v>6</v>
      </c>
      <c r="F96" s="23"/>
      <c r="G96" s="23"/>
      <c r="H96" s="23">
        <v>45</v>
      </c>
      <c r="I96" s="23">
        <f t="shared" ref="I96:I97" si="22">SUM(F96:H96)</f>
        <v>45</v>
      </c>
      <c r="J96" s="23">
        <f t="shared" ref="J96:J97" si="23">I96*E96</f>
        <v>270</v>
      </c>
    </row>
    <row r="97" spans="1:10" ht="42.75">
      <c r="A97" s="2"/>
      <c r="B97" s="16" t="s">
        <v>151</v>
      </c>
      <c r="C97" s="19" t="s">
        <v>149</v>
      </c>
      <c r="D97" s="15" t="s">
        <v>148</v>
      </c>
      <c r="E97" s="15">
        <v>1</v>
      </c>
      <c r="F97" s="23">
        <v>0</v>
      </c>
      <c r="G97" s="23"/>
      <c r="H97" s="23">
        <v>0</v>
      </c>
      <c r="I97" s="23">
        <f t="shared" si="22"/>
        <v>0</v>
      </c>
      <c r="J97" s="23">
        <f t="shared" si="23"/>
        <v>0</v>
      </c>
    </row>
    <row r="98" spans="1:10">
      <c r="A98" s="2"/>
      <c r="B98" s="35"/>
      <c r="C98" s="36" t="s">
        <v>173</v>
      </c>
      <c r="D98" s="37"/>
      <c r="E98" s="37"/>
      <c r="F98" s="38"/>
      <c r="G98" s="38"/>
      <c r="H98" s="38"/>
      <c r="I98" s="39"/>
      <c r="J98" s="40">
        <f>SUM(J96:J97)</f>
        <v>270</v>
      </c>
    </row>
    <row r="99" spans="1:10">
      <c r="A99" s="2"/>
      <c r="B99" s="1"/>
      <c r="C99" s="3"/>
      <c r="D99" s="4"/>
      <c r="E99" s="5"/>
      <c r="F99" s="8"/>
      <c r="G99" s="8"/>
      <c r="H99" s="8"/>
      <c r="I99" s="6"/>
      <c r="J99" s="34">
        <f>SUBTOTAL(9,J9:J97)/2</f>
        <v>336121.84946000006</v>
      </c>
    </row>
    <row r="100" spans="1:10">
      <c r="A100" s="2"/>
      <c r="B100" s="1"/>
      <c r="C100" s="3"/>
      <c r="D100" s="4"/>
      <c r="E100" s="5"/>
      <c r="F100" s="8"/>
      <c r="G100" s="8"/>
      <c r="H100" s="8"/>
      <c r="I100" s="6"/>
      <c r="J100" s="7"/>
    </row>
    <row r="101" spans="1:10">
      <c r="A101" s="2"/>
      <c r="B101" s="1"/>
      <c r="C101" s="3"/>
      <c r="D101" s="1"/>
      <c r="E101" s="9"/>
      <c r="F101" s="10"/>
      <c r="G101" s="10"/>
      <c r="H101" s="12"/>
      <c r="I101" s="3"/>
      <c r="J101" s="3"/>
    </row>
    <row r="102" spans="1:10">
      <c r="A102" s="2"/>
      <c r="C102" s="3"/>
      <c r="D102" s="1"/>
      <c r="E102" s="9"/>
      <c r="F102" s="10"/>
      <c r="G102" s="10"/>
      <c r="H102" s="11"/>
      <c r="I102" s="3"/>
      <c r="J102" s="3"/>
    </row>
    <row r="103" spans="1:10">
      <c r="A103" s="2"/>
      <c r="B103" s="1"/>
      <c r="C103" s="3"/>
      <c r="D103" s="1"/>
      <c r="E103" s="9"/>
      <c r="F103" s="10"/>
      <c r="G103" s="10"/>
      <c r="H103" s="11"/>
      <c r="I103" s="3"/>
      <c r="J103" s="3"/>
    </row>
    <row r="104" spans="1:10">
      <c r="A104" s="2"/>
      <c r="B104" s="1"/>
      <c r="C104" s="3"/>
      <c r="D104" s="1"/>
      <c r="E104" s="9"/>
      <c r="F104" s="10"/>
      <c r="G104" s="10"/>
      <c r="H104" s="11"/>
      <c r="I104" s="3"/>
      <c r="J104" s="3"/>
    </row>
    <row r="105" spans="1:10">
      <c r="A105" s="2"/>
      <c r="B105" s="1"/>
      <c r="C105" s="3"/>
      <c r="D105" s="1"/>
      <c r="E105" s="9"/>
      <c r="F105" s="10"/>
      <c r="G105" s="10"/>
      <c r="H105" s="11"/>
      <c r="I105" s="3"/>
      <c r="J105" s="3"/>
    </row>
    <row r="106" spans="1:10">
      <c r="A106" s="2"/>
      <c r="B106" s="1"/>
      <c r="C106" s="3"/>
      <c r="D106" s="1"/>
      <c r="E106" s="9"/>
      <c r="F106" s="10"/>
      <c r="G106" s="10"/>
      <c r="H106" s="11"/>
      <c r="I106" s="3"/>
      <c r="J106" s="3"/>
    </row>
    <row r="107" spans="1:10">
      <c r="A107" s="2"/>
      <c r="B107" s="1"/>
      <c r="C107" s="3"/>
      <c r="D107" s="1"/>
      <c r="E107" s="9"/>
      <c r="F107" s="10"/>
      <c r="G107" s="10"/>
      <c r="H107" s="11"/>
      <c r="I107" s="3"/>
      <c r="J107" s="3"/>
    </row>
    <row r="108" spans="1:10">
      <c r="A108" s="2"/>
      <c r="B108" s="1"/>
      <c r="C108" s="3"/>
      <c r="D108" s="1"/>
      <c r="E108" s="9"/>
      <c r="F108" s="10"/>
      <c r="G108" s="10"/>
      <c r="H108" s="11"/>
      <c r="I108" s="3"/>
      <c r="J108" s="3"/>
    </row>
    <row r="109" spans="1:10">
      <c r="A109" s="2"/>
      <c r="B109" s="1"/>
      <c r="C109" s="3"/>
      <c r="D109" s="1"/>
      <c r="E109" s="9"/>
      <c r="F109" s="10"/>
      <c r="G109" s="10"/>
      <c r="H109" s="11"/>
      <c r="I109" s="3"/>
      <c r="J109" s="3"/>
    </row>
    <row r="110" spans="1:10">
      <c r="A110" s="2"/>
      <c r="B110" s="1"/>
      <c r="C110" s="3"/>
      <c r="D110" s="1"/>
      <c r="E110" s="9"/>
      <c r="F110" s="10"/>
      <c r="G110" s="10"/>
      <c r="H110" s="11"/>
      <c r="I110" s="3"/>
      <c r="J110" s="3"/>
    </row>
    <row r="111" spans="1:10">
      <c r="A111" s="2"/>
      <c r="B111" s="1"/>
      <c r="C111" s="3"/>
      <c r="D111" s="1"/>
      <c r="E111" s="9"/>
      <c r="F111" s="10"/>
      <c r="G111" s="10"/>
      <c r="H111" s="11"/>
      <c r="I111" s="3"/>
      <c r="J111" s="3"/>
    </row>
    <row r="112" spans="1:10">
      <c r="A112" s="2"/>
      <c r="B112" s="1"/>
      <c r="C112" s="3"/>
      <c r="D112" s="1"/>
      <c r="E112" s="9"/>
      <c r="F112" s="10"/>
      <c r="G112" s="10"/>
      <c r="H112" s="11"/>
      <c r="I112" s="3"/>
      <c r="J112" s="3"/>
    </row>
    <row r="113" spans="1:10">
      <c r="A113" s="2"/>
      <c r="B113" s="1"/>
      <c r="C113" s="3"/>
      <c r="D113" s="1"/>
      <c r="E113" s="9"/>
      <c r="F113" s="10"/>
      <c r="G113" s="10"/>
      <c r="H113" s="11"/>
      <c r="I113" s="3"/>
      <c r="J113" s="3"/>
    </row>
    <row r="114" spans="1:10">
      <c r="A114" s="2"/>
      <c r="B114" s="1"/>
      <c r="C114" s="3"/>
      <c r="D114" s="1"/>
      <c r="E114" s="9"/>
      <c r="F114" s="10"/>
      <c r="G114" s="10"/>
      <c r="H114" s="11"/>
      <c r="I114" s="3"/>
      <c r="J114" s="3"/>
    </row>
    <row r="115" spans="1:10">
      <c r="A115" s="2"/>
      <c r="B115" s="1"/>
      <c r="C115" s="3"/>
      <c r="D115" s="1"/>
      <c r="E115" s="9"/>
      <c r="F115" s="10"/>
      <c r="G115" s="10"/>
      <c r="H115" s="11"/>
      <c r="I115" s="3"/>
      <c r="J115" s="3"/>
    </row>
    <row r="116" spans="1:10">
      <c r="A116" s="2"/>
      <c r="B116" s="1"/>
      <c r="C116" s="3"/>
      <c r="D116" s="1"/>
      <c r="E116" s="9"/>
      <c r="F116" s="10"/>
      <c r="G116" s="10"/>
      <c r="H116" s="11"/>
      <c r="I116" s="3"/>
      <c r="J116" s="3"/>
    </row>
    <row r="117" spans="1:10">
      <c r="A117" s="2"/>
      <c r="B117" s="1"/>
      <c r="C117" s="3"/>
      <c r="D117" s="1"/>
      <c r="E117" s="9"/>
      <c r="F117" s="10"/>
      <c r="G117" s="10"/>
      <c r="H117" s="11"/>
      <c r="I117" s="3"/>
      <c r="J117" s="3"/>
    </row>
    <row r="118" spans="1:10">
      <c r="A118" s="2"/>
      <c r="B118" s="1"/>
      <c r="C118" s="3"/>
      <c r="D118" s="1"/>
      <c r="E118" s="9"/>
      <c r="F118" s="10"/>
      <c r="G118" s="10"/>
      <c r="H118" s="11"/>
      <c r="I118" s="3"/>
      <c r="J118" s="3"/>
    </row>
    <row r="119" spans="1:10">
      <c r="A119" s="2"/>
      <c r="B119" s="1"/>
      <c r="C119" s="3"/>
      <c r="D119" s="1"/>
      <c r="E119" s="9"/>
      <c r="F119" s="10"/>
      <c r="G119" s="10"/>
      <c r="H119" s="11"/>
      <c r="I119" s="3"/>
      <c r="J119" s="3"/>
    </row>
    <row r="120" spans="1:10">
      <c r="A120" s="2"/>
      <c r="B120" s="1"/>
      <c r="C120" s="3"/>
      <c r="D120" s="1"/>
      <c r="E120" s="9"/>
      <c r="F120" s="10"/>
      <c r="G120" s="10"/>
      <c r="H120" s="11"/>
      <c r="I120" s="3"/>
      <c r="J120" s="3"/>
    </row>
    <row r="121" spans="1:10">
      <c r="A121" s="2"/>
      <c r="B121" s="1"/>
      <c r="C121" s="3"/>
      <c r="D121" s="1"/>
      <c r="E121" s="9"/>
      <c r="F121" s="10"/>
      <c r="G121" s="10"/>
      <c r="H121" s="11"/>
      <c r="I121" s="3"/>
      <c r="J121" s="3"/>
    </row>
    <row r="122" spans="1:10">
      <c r="A122" s="2"/>
      <c r="B122" s="1"/>
      <c r="C122" s="3"/>
      <c r="D122" s="1"/>
      <c r="E122" s="9"/>
      <c r="F122" s="10"/>
      <c r="G122" s="10"/>
      <c r="H122" s="11"/>
      <c r="I122" s="3"/>
      <c r="J122" s="3"/>
    </row>
    <row r="123" spans="1:10">
      <c r="A123" s="2"/>
      <c r="B123" s="1"/>
      <c r="C123" s="3"/>
      <c r="D123" s="1"/>
      <c r="E123" s="9"/>
      <c r="F123" s="10"/>
      <c r="G123" s="10"/>
      <c r="H123" s="11"/>
      <c r="I123" s="3"/>
      <c r="J123" s="3"/>
    </row>
    <row r="124" spans="1:10">
      <c r="A124" s="2"/>
      <c r="B124" s="1"/>
      <c r="C124" s="3"/>
      <c r="D124" s="1"/>
      <c r="E124" s="9"/>
      <c r="F124" s="10"/>
      <c r="G124" s="10"/>
      <c r="H124" s="11"/>
      <c r="I124" s="3"/>
      <c r="J124" s="3"/>
    </row>
    <row r="125" spans="1:10">
      <c r="A125" s="2"/>
      <c r="B125" s="1"/>
      <c r="C125" s="3"/>
      <c r="D125" s="1"/>
      <c r="E125" s="9"/>
      <c r="F125" s="10"/>
      <c r="G125" s="10"/>
      <c r="H125" s="11"/>
      <c r="I125" s="3"/>
      <c r="J125" s="3"/>
    </row>
    <row r="126" spans="1:10">
      <c r="A126" s="2"/>
      <c r="B126" s="1"/>
      <c r="C126" s="3"/>
      <c r="D126" s="1"/>
      <c r="E126" s="9"/>
      <c r="F126" s="10"/>
      <c r="G126" s="10"/>
      <c r="H126" s="11"/>
      <c r="I126" s="3"/>
      <c r="J126" s="3"/>
    </row>
    <row r="127" spans="1:10">
      <c r="A127" s="2"/>
      <c r="B127" s="1"/>
      <c r="C127" s="3"/>
      <c r="D127" s="1"/>
      <c r="E127" s="9"/>
      <c r="F127" s="10"/>
      <c r="G127" s="10"/>
      <c r="H127" s="11"/>
      <c r="I127" s="3"/>
      <c r="J127" s="3"/>
    </row>
    <row r="128" spans="1:10">
      <c r="A128" s="2"/>
      <c r="B128" s="1"/>
      <c r="C128" s="3"/>
      <c r="D128" s="1"/>
      <c r="E128" s="9"/>
      <c r="F128" s="10"/>
      <c r="G128" s="10"/>
      <c r="H128" s="11"/>
      <c r="I128" s="3"/>
      <c r="J128" s="3"/>
    </row>
  </sheetData>
  <mergeCells count="14">
    <mergeCell ref="F6:F7"/>
    <mergeCell ref="H6:H7"/>
    <mergeCell ref="I6:I7"/>
    <mergeCell ref="J6:J7"/>
    <mergeCell ref="B2:J2"/>
    <mergeCell ref="B3:J3"/>
    <mergeCell ref="B4:J4"/>
    <mergeCell ref="B5:C5"/>
    <mergeCell ref="D5:J5"/>
    <mergeCell ref="B6:B7"/>
    <mergeCell ref="C6:C7"/>
    <mergeCell ref="D6:D7"/>
    <mergeCell ref="E6:E7"/>
    <mergeCell ref="G6:G7"/>
  </mergeCells>
  <phoneticPr fontId="4" type="noConversion"/>
  <pageMargins left="0.23622047244094491" right="0.23622047244094491" top="0.74803149606299213" bottom="0.74803149606299213" header="0.31496062992125984" footer="0.31496062992125984"/>
  <pageSetup paperSize="9" scale="55" orientation="portrait" horizontalDpi="360" verticalDpi="36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ETG-01</vt:lpstr>
      <vt:lpstr>ETG-02</vt:lpstr>
      <vt:lpstr>ETG-11</vt:lpstr>
      <vt:lpstr>ETG-16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99783225</dc:creator>
  <cp:lastModifiedBy>Mary Carvalho</cp:lastModifiedBy>
  <cp:lastPrinted>2021-10-11T12:20:01Z</cp:lastPrinted>
  <dcterms:created xsi:type="dcterms:W3CDTF">2020-10-22T02:05:41Z</dcterms:created>
  <dcterms:modified xsi:type="dcterms:W3CDTF">2024-11-29T20:31:37Z</dcterms:modified>
</cp:coreProperties>
</file>